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Stato patrimoniale" sheetId="1" r:id="rId1"/>
    <sheet name="Conto economico" sheetId="2" r:id="rId2"/>
    <sheet name="Riclassificato finanziario " sheetId="3" r:id="rId3"/>
    <sheet name=" Rendiconto unico" sheetId="4" r:id="rId4"/>
    <sheet name="Class. spesa missioni e program" sheetId="5" r:id="rId5"/>
  </sheets>
  <definedNames/>
  <calcPr fullCalcOnLoad="1"/>
</workbook>
</file>

<file path=xl/sharedStrings.xml><?xml version="1.0" encoding="utf-8"?>
<sst xmlns="http://schemas.openxmlformats.org/spreadsheetml/2006/main" count="509" uniqueCount="426">
  <si>
    <t>Codice SIOPE</t>
  </si>
  <si>
    <t>Denominazione codice SIOPE</t>
  </si>
  <si>
    <t>Incassi</t>
  </si>
  <si>
    <t>SX.E</t>
  </si>
  <si>
    <t>ENTRATE</t>
  </si>
  <si>
    <t>SX.E.2</t>
  </si>
  <si>
    <t>TRASFERIMENTI CORRENTI</t>
  </si>
  <si>
    <t>SX.E.2.01</t>
  </si>
  <si>
    <t>SX.E.2.01.01</t>
  </si>
  <si>
    <t>TRASFERIMENTI CORRENTI DA AMMINISTRAZIONI PUBBLICHE</t>
  </si>
  <si>
    <t>SX.E.2.01.01.01</t>
  </si>
  <si>
    <t>TRASFERIMENTI CORRENTI DA AMMINISTRAZIONI CENTRALI</t>
  </si>
  <si>
    <t>SX.E.2.01.01.02</t>
  </si>
  <si>
    <t>TRASFERIMENTI CORRENTI DA AMMINISTRAZIONI LOCALI</t>
  </si>
  <si>
    <t>SX.E.2.01.03</t>
  </si>
  <si>
    <t>TRASFERIMENTI CORRENTI DA IMPRESE</t>
  </si>
  <si>
    <t>SX.E.2.01.03.01</t>
  </si>
  <si>
    <t>SPONSORIZZAZIONI DA IMPRESE</t>
  </si>
  <si>
    <t>SX.E.2.01.03.02</t>
  </si>
  <si>
    <t>ALTRI TRASFERIMENTI CORRENTI DA IMPRESE</t>
  </si>
  <si>
    <t>SX.E.2.01.04</t>
  </si>
  <si>
    <t>TRASFERIMENTI CORRENTI DA ISTITUZIONI SOCIALI PRIVATE</t>
  </si>
  <si>
    <t>SX.E.2.01.04.01</t>
  </si>
  <si>
    <t>SX.E.2.01.05</t>
  </si>
  <si>
    <t>TRASFERIMENTI CORRENTI DALL'UNIONE EUROPEA E DAL RESTO DEL MONDO</t>
  </si>
  <si>
    <t>SX.E.2.01.05.01</t>
  </si>
  <si>
    <t>TRASFERIMENTI CORRENTI DALL'UNIONE EUROPEA</t>
  </si>
  <si>
    <t>SX.E.2.01.05.02</t>
  </si>
  <si>
    <t>TRASFERIMENTI CORRENTI DAL RESTO DEL MONDO</t>
  </si>
  <si>
    <t>SX.E.3</t>
  </si>
  <si>
    <t>ENTRATE EXTRATRIBUTARIE</t>
  </si>
  <si>
    <t>SX.E.3.01</t>
  </si>
  <si>
    <t>VENDITA DI BENI E SERVIZI E PROVENTI DERIVANTI DALLA GESTIONE DEI BENI</t>
  </si>
  <si>
    <t>SX.E.3.01.01</t>
  </si>
  <si>
    <t>VENDITA DI BENI</t>
  </si>
  <si>
    <t>SX.E.3.01.02</t>
  </si>
  <si>
    <t>ENTRATE DALLA VENDITA E DALL'EROGAZIONE DI SERVIZI</t>
  </si>
  <si>
    <t>SX.E.3.01.03</t>
  </si>
  <si>
    <t>PROVENTI DERIVANTI DALLA GESTIONE DEI BENI</t>
  </si>
  <si>
    <t>SX.E.3.03</t>
  </si>
  <si>
    <t>INTERESSI ATTIVI</t>
  </si>
  <si>
    <t>SX.E.3.03.03</t>
  </si>
  <si>
    <t>ALTRI INTERESSI ATTIVI</t>
  </si>
  <si>
    <t>SX.E.3.05</t>
  </si>
  <si>
    <t>RIMBORSI E ALTRE ENTRATE CORRENTI</t>
  </si>
  <si>
    <t>SX.E.3.05.02</t>
  </si>
  <si>
    <t>RIMBORSI IN ENTRATA</t>
  </si>
  <si>
    <t>SX.E.3.05.99</t>
  </si>
  <si>
    <t>ALTRE ENTRATE CORRENTI N.A.C.</t>
  </si>
  <si>
    <t>SX.E.4</t>
  </si>
  <si>
    <t>ENTRATE IN CONTO CAPITALE</t>
  </si>
  <si>
    <t>SX.E.4.02</t>
  </si>
  <si>
    <t>CONTRIBUTI AGLI INVESTIMENTI</t>
  </si>
  <si>
    <t>SX.E.4.02.01</t>
  </si>
  <si>
    <t>CONTRIBUTI AGLI INVESTIMENTI DA AMMINISTRAZIONI PUBBLICHE</t>
  </si>
  <si>
    <t>SX.E.4.02.01.01</t>
  </si>
  <si>
    <t>CONTRIBUTI AGLI INVESTIMENTI DA AMMINISTRAZIONI CENTRALI</t>
  </si>
  <si>
    <t>SX.E.4.02.01.02</t>
  </si>
  <si>
    <t>CONTRIBUTI AGLI INVESTIMENTI DA AMMINISTRAZIONI LOCALI</t>
  </si>
  <si>
    <t>SX.E.4.02.03</t>
  </si>
  <si>
    <t>CONTRIBUTI AGLI INVESTIMENTI DA IMPRESE</t>
  </si>
  <si>
    <t>SX.E.4.02.03.03</t>
  </si>
  <si>
    <t>CONTRIBUTI AGLI INVESTIMENTI DA ALTRE IMPRESE</t>
  </si>
  <si>
    <t>SX.E.4.02.04</t>
  </si>
  <si>
    <t xml:space="preserve">CONTRIBUTI AGLI INVESTIMENTI DA ISTITUZIONI SOCIALI PRIVATE </t>
  </si>
  <si>
    <t>SX.E.4.02.04.01</t>
  </si>
  <si>
    <t>SX.E.4.02.05</t>
  </si>
  <si>
    <t>CONTRIBUTI AGLI INVESTIMENTI DALL'UNIONE EUROPEA E DAL RESTO DEL MONDO</t>
  </si>
  <si>
    <t>SX.E.4.02.05.07</t>
  </si>
  <si>
    <t>CONTRIBUTI AGLI INVESTIMENTI DAL RESTO DEL MONDO</t>
  </si>
  <si>
    <t>SX.E.4.02.05.99</t>
  </si>
  <si>
    <t>ALTRI CONTRIBUTI AGLI INVESTIMENTI DALL'UNIONE EUROPEA</t>
  </si>
  <si>
    <t>SX.E.4.03</t>
  </si>
  <si>
    <t>ALTRI TRASFERIMENTI IN CONTO CAPITALE</t>
  </si>
  <si>
    <t>SX.E.4.03.10</t>
  </si>
  <si>
    <t>ALTRI TRASFERIMENTI IN CONTO CAPITALE DA AMMINISTRAZIONI PUBBLICHE</t>
  </si>
  <si>
    <t>SX.E.4.03.10.02</t>
  </si>
  <si>
    <t>ALTRI TRASFERIMENTI IN CONTO CAPITALE DA AMMINISTRAZIONI LOCALI</t>
  </si>
  <si>
    <t>SX.E.9</t>
  </si>
  <si>
    <t>ENTRATE PER CONTO TERZI E PARTITE DI GIRO (CONTI TRANSITORI)</t>
  </si>
  <si>
    <t>SX.E.9.01</t>
  </si>
  <si>
    <t>ENTRATE PER PARTITE DI GIRO</t>
  </si>
  <si>
    <t>SX.E.9.01.02</t>
  </si>
  <si>
    <t>RITENUTE SU REDDITI DA LAVORO DIPENDENTE</t>
  </si>
  <si>
    <t>SX.E.9.01.03</t>
  </si>
  <si>
    <t>RITENUTE SU REDDITI DA LAVORO AUTONOMO</t>
  </si>
  <si>
    <t>SX.E.9.01.99</t>
  </si>
  <si>
    <t>ALTRE ENTRATE PER PARTITE DI GIRO</t>
  </si>
  <si>
    <t>SX.E.9.02</t>
  </si>
  <si>
    <t>ENTRATE PER CONTO TERZI</t>
  </si>
  <si>
    <t>SX.E.9.02.03</t>
  </si>
  <si>
    <t>TRASFERIMENTI DA ALTRI SETTORI PER OPERAZIONI CONTO TERZI</t>
  </si>
  <si>
    <t>SX.E.9.02.05</t>
  </si>
  <si>
    <t>RISCOSSIONE IMPOSTE E TRIBUTI PER CONTO TERZI</t>
  </si>
  <si>
    <t>SX.E.9.02.99</t>
  </si>
  <si>
    <t>ALTRE ENTRATE PER CONTO TERZI</t>
  </si>
  <si>
    <t>Descrizione siope</t>
  </si>
  <si>
    <t>SX.U</t>
  </si>
  <si>
    <t>USCITE</t>
  </si>
  <si>
    <t>SX.U.1</t>
  </si>
  <si>
    <t>SPESE CORRENTI</t>
  </si>
  <si>
    <t>SX.U.1.01</t>
  </si>
  <si>
    <t>REDDITI DA LAVORO DIPENDENTE</t>
  </si>
  <si>
    <t>SX.U.1.01.01</t>
  </si>
  <si>
    <t>RETRIBUZIONI LORDE</t>
  </si>
  <si>
    <t>SX.U.1.01.02</t>
  </si>
  <si>
    <t>CONTRIBUTI SOCIALI A CARICO DELL'ENTE</t>
  </si>
  <si>
    <t>SX.U.1.02</t>
  </si>
  <si>
    <t>IMPOSTE E TASSE A CARICO DELL'ENTE</t>
  </si>
  <si>
    <t>SX.U.1.02.01</t>
  </si>
  <si>
    <t>IMPOSTE, TASSE E PROVENTI ASSIMILATI A CARICO DELL'ENTE</t>
  </si>
  <si>
    <t>SX.U.1.03</t>
  </si>
  <si>
    <t>ACQUISTO DI BENI E SERVIZI</t>
  </si>
  <si>
    <t>SX.U.1.03.01</t>
  </si>
  <si>
    <t>ACQUISTO DI BENI</t>
  </si>
  <si>
    <t>SX.U.1.03.02</t>
  </si>
  <si>
    <t>ACQUISTO DI SERVIZI</t>
  </si>
  <si>
    <t>SX.U.1.04</t>
  </si>
  <si>
    <t>SX.U.1.04.01</t>
  </si>
  <si>
    <t>TRASFERIMENTI CORRENTI A AMMINISTRAZIONI PUBBLICHE</t>
  </si>
  <si>
    <t>SX.U.1.04.01.02</t>
  </si>
  <si>
    <t>TRASFERIMENTI CORRENTI A AMMINISTRAZIONI LOCALI</t>
  </si>
  <si>
    <t>SX.U.1.04.02</t>
  </si>
  <si>
    <t>TRASFERIMENTI CORRENTI A FAMIGLIE</t>
  </si>
  <si>
    <t>SX.U.1.04.02.03</t>
  </si>
  <si>
    <t xml:space="preserve">BORSE DI STUDIO, DOTTORATI DI RICERCA E CONTRATTI DI FORMAZIONE SPECIALISTICA </t>
  </si>
  <si>
    <t>SX.U.1.04.02.05</t>
  </si>
  <si>
    <t>ALTRI TRASFERIMENTI A FAMIGLIE</t>
  </si>
  <si>
    <t>SX.U.1.04.03</t>
  </si>
  <si>
    <t>TRASFERIMENTI CORRENTI A IMPRESE</t>
  </si>
  <si>
    <t>SX.U.1.04.03.99</t>
  </si>
  <si>
    <t>TRASFERIMENTI CORRENTI A ALTRE IMPRESE</t>
  </si>
  <si>
    <t>SX.U.1.04.04</t>
  </si>
  <si>
    <t xml:space="preserve">TRASFERIMENTI CORRENTI A ISTITUZIONI SOCIALI PRIVATE </t>
  </si>
  <si>
    <t>SX.U.1.04.04.01</t>
  </si>
  <si>
    <t>SX.U.1.04.05</t>
  </si>
  <si>
    <t>TRASFERIMENTI CORRENTI VERSATI ALL'UNIONE EUROPEA E AL RESTO DEL MONDO</t>
  </si>
  <si>
    <t>SX.U.1.07</t>
  </si>
  <si>
    <t>INTERESSI PASSIVI</t>
  </si>
  <si>
    <t>SX.U.1.07.05</t>
  </si>
  <si>
    <t>INTERESSI SU MUTUI E ALTRI FINANZIAMENTI A MEDIO LUNGO TERMINE</t>
  </si>
  <si>
    <t>SX.U.1.09</t>
  </si>
  <si>
    <t>RIMBORSI E POSTE CORRETTIVE DELLE ENTRATE</t>
  </si>
  <si>
    <t>SX.U.1.09.99</t>
  </si>
  <si>
    <t>ALTRI RIMBORSI DI PARTE CORRENTE DI SOMME NON DOVUTE O INCASSATE IN ECCESSO</t>
  </si>
  <si>
    <t>SX.U.1.10</t>
  </si>
  <si>
    <t>ALTRE SPESE CORRENTI</t>
  </si>
  <si>
    <t>SX.U.1.10.03</t>
  </si>
  <si>
    <t>VERSAMENTI IVA A DEBITO</t>
  </si>
  <si>
    <t>SX.U.1.10.04</t>
  </si>
  <si>
    <t>PREMI DI ASSICURAZIONE</t>
  </si>
  <si>
    <t>SX.U.1.10.05</t>
  </si>
  <si>
    <t>SPESE DOVUTE A SANZIONI, RISARCIMENTI E INDENNIZZI</t>
  </si>
  <si>
    <t>SX.U.1.10.99</t>
  </si>
  <si>
    <t>ALTRE SPESE CORRENTI N.A.C.</t>
  </si>
  <si>
    <t>SX.U.2</t>
  </si>
  <si>
    <t>SPESE IN CONTO CAPITALE</t>
  </si>
  <si>
    <t>SX.U.2.02</t>
  </si>
  <si>
    <t>INVESTIMENTI FISSI LORDI E ACQUISTO DI TERRENI</t>
  </si>
  <si>
    <t>SX.U.2.02.01</t>
  </si>
  <si>
    <t>BENI MATERIALI</t>
  </si>
  <si>
    <t>SX.U.2.02.03</t>
  </si>
  <si>
    <t>BENI IMMATERIALI</t>
  </si>
  <si>
    <t>SX.U.2.03</t>
  </si>
  <si>
    <t>SX.U.2.03.01</t>
  </si>
  <si>
    <t>CONTRIBUTI AGLI INVESTIMENTI A AMMINISTRAZIONI PUBBLICHE</t>
  </si>
  <si>
    <t>SX.U.3</t>
  </si>
  <si>
    <t>SPESE PER INCREMENTO ATTIVITÀ FINANZIARIE</t>
  </si>
  <si>
    <t>SX.U.3.01</t>
  </si>
  <si>
    <t>ACQUISIZIONI DI ATTIVITÀ FINANZIARIE</t>
  </si>
  <si>
    <t>SX.U.3.01.01</t>
  </si>
  <si>
    <t>ACQUISIZIONI DI PARTECIPAZIONI E CONFERIMENTI DI CAPITALE</t>
  </si>
  <si>
    <t>SX.U.4</t>
  </si>
  <si>
    <t>RIMBORSO PRESTITI</t>
  </si>
  <si>
    <t>SX.U.4.03</t>
  </si>
  <si>
    <t>RIMBORSO MUTUI E ALTRI FINANZIAMENTI A MEDIO LUNGO TERMINE</t>
  </si>
  <si>
    <t>SX.U.4.03.01</t>
  </si>
  <si>
    <t>SX.U.7</t>
  </si>
  <si>
    <t>USCITE PER CONTO TERZI E PARTITE DI GIRO (CONTI TRANSITORI)</t>
  </si>
  <si>
    <t>SX.U.7.01</t>
  </si>
  <si>
    <t>USCITE PER PARTITE DI GIRO</t>
  </si>
  <si>
    <t>SX.U.7.01.02</t>
  </si>
  <si>
    <t>VERSAMENTI DI RITENUTE SU REDDITI DA LAVORO DIPENDENTE</t>
  </si>
  <si>
    <t>SX.U.7.01.03</t>
  </si>
  <si>
    <t>VERSAMENTI DI RITENUTE SU REDDITI DA LAVORO AUTONOMO</t>
  </si>
  <si>
    <t>SX.U.7.01.99</t>
  </si>
  <si>
    <t>ALTRE USCITE PER PARTITE DI GIRO</t>
  </si>
  <si>
    <t>SX.U.7.02</t>
  </si>
  <si>
    <t>USCITE PER CONTO TERZI</t>
  </si>
  <si>
    <t>SX.U.7.02.05</t>
  </si>
  <si>
    <t>VERSAMENTI DI IMPOSTE E TRIBUTI RISCOSSE PER CONTO TERZI</t>
  </si>
  <si>
    <t>SX.U.7.02.99</t>
  </si>
  <si>
    <t>ALTRE USCITE PER CONTO TERZI</t>
  </si>
  <si>
    <t>Pagamenti</t>
  </si>
  <si>
    <t>e2) Ratei e risconti passivi</t>
  </si>
  <si>
    <t>A) PROVENTI OPERATIVI</t>
  </si>
  <si>
    <t>I. PROVENTI PROPRI</t>
  </si>
  <si>
    <t>1) Proventi per la didattica</t>
  </si>
  <si>
    <t>2) Proventi da Ricerche commissionate e trasferimento tecnologico</t>
  </si>
  <si>
    <t>3) Proventi da Ricerche con finanziamenti competitivi</t>
  </si>
  <si>
    <t>Totale proventi Propri</t>
  </si>
  <si>
    <t>II. CONTRIBUTI</t>
  </si>
  <si>
    <t>1) Contributi Miur e altre Amministrazioni centrali</t>
  </si>
  <si>
    <t>2) Contributi Regioni e Province autonome</t>
  </si>
  <si>
    <t>3) Contributi altre Amministrazioni locali</t>
  </si>
  <si>
    <t>4) Contributi da Unione Europea e dal Resto del Mondo</t>
  </si>
  <si>
    <t>5) Contributi da Università'</t>
  </si>
  <si>
    <t>6) Contributi da altri (pubblici)</t>
  </si>
  <si>
    <t>7) Contributi da altri (privati)</t>
  </si>
  <si>
    <t>Totale Contributi</t>
  </si>
  <si>
    <t>III. PROVENTI PER ATTIVITA' ASSISTENZIALE E S.S.N.</t>
  </si>
  <si>
    <t>IV. PROVENTI PER GESTIONE DIRETTA INTERVENTI PER IL DIRITTO ALLO STUDIO</t>
  </si>
  <si>
    <t>V. ALTRI PROVENTI E RICAVI DIVERSI</t>
  </si>
  <si>
    <t>VI. VARIAZIONE RIMANENZE</t>
  </si>
  <si>
    <t>VII. INCREMENTO DELLE IMMOBILIZZAZIONI PER LAVORI INTERNI</t>
  </si>
  <si>
    <t>TOTALE  PROVENTI OPERATIVI (A)</t>
  </si>
  <si>
    <t>VIII. COSTI DEL PERSONALE</t>
  </si>
  <si>
    <t>1) Costi del personale dedicato alla ricerca e alla didattica:</t>
  </si>
  <si>
    <t>a) docenti / ricercatori</t>
  </si>
  <si>
    <t>b) collaborazioni scientifiche (collaboratori, assegnisti, ecc)</t>
  </si>
  <si>
    <t>c) docenti a contratto</t>
  </si>
  <si>
    <t>d) esperti linguistici</t>
  </si>
  <si>
    <t>e) altro personale dedicato alla didattica e alla ricerca</t>
  </si>
  <si>
    <t>Totale costi personale  dedicato alla ricerca e alla didattica</t>
  </si>
  <si>
    <t>2) Costi del personale dirigente e tecnico amministrativo</t>
  </si>
  <si>
    <t>Totale costi personale  dirigente tecnico e amministrativo</t>
  </si>
  <si>
    <t>TOTALE VIII. COSTI DEL PERSONALE</t>
  </si>
  <si>
    <t>IX. COSTI DELLA GESTIONE CORRENTE</t>
  </si>
  <si>
    <t>1) Costi per sostegno agli studenti</t>
  </si>
  <si>
    <t>2) Costi per il diritto allo studio</t>
  </si>
  <si>
    <t>3) Costi per l'attività editoriale</t>
  </si>
  <si>
    <t>4) Trasferimenti a partner di progetti coordinati</t>
  </si>
  <si>
    <t>5) Acquisto materiale di consumo per laboratori</t>
  </si>
  <si>
    <t>6) Variazione rimanenze di materiale di consumo per laboratori</t>
  </si>
  <si>
    <t>7) Acquisto di libri, periodici e materiale bibliografico</t>
  </si>
  <si>
    <t>8) Acquisto di servizi e collaborazioni tecnico gestionali</t>
  </si>
  <si>
    <t>9) Acquisto altri materiali</t>
  </si>
  <si>
    <t>10) Variazione delle rimanenze di materiali</t>
  </si>
  <si>
    <t>11) Costi per godimento beni di terzi</t>
  </si>
  <si>
    <t>12) Altri costi</t>
  </si>
  <si>
    <t>Totale costi della gestione corrente</t>
  </si>
  <si>
    <t>X. AMMORTAMENTI E SVALUTAZIONI</t>
  </si>
  <si>
    <t>1) Ammortamenti immobilizzazioni immateriali</t>
  </si>
  <si>
    <t>2) Ammortamenti immobilizzazioni materiali</t>
  </si>
  <si>
    <t>3) Svalutazione immobilizzazioni</t>
  </si>
  <si>
    <t>4) Svalutazioni dei crediti compresi nell'attivo circolante e nelle disponibilità liquide</t>
  </si>
  <si>
    <t>Totale ammortamenti e svalutazioni</t>
  </si>
  <si>
    <t>XI. ACCANTONAMENTI PER RISCHI E ONERI</t>
  </si>
  <si>
    <t>XII. ONERI DIVERSI DI GESTIONE</t>
  </si>
  <si>
    <t>TOTALE  COSTI  OPERATIVI (B)</t>
  </si>
  <si>
    <t xml:space="preserve">DIFFERENZA TRA PROVENTI E COSTI OPERATIVI (A - B) </t>
  </si>
  <si>
    <t>1) Proventi finanziari</t>
  </si>
  <si>
    <t>2) Interessi e altri oneri finanziari</t>
  </si>
  <si>
    <t>3) Utili e perdite su cambi</t>
  </si>
  <si>
    <t>TOTALE PROVENTI E ONERI FINANZIARI</t>
  </si>
  <si>
    <t>D) RETTIFICHE DI VALORE DI ATTIVITA' FINANZIARIE</t>
  </si>
  <si>
    <t>1) Rivalutazioni</t>
  </si>
  <si>
    <t>2) Svalutazioni</t>
  </si>
  <si>
    <t>TOTALE RETTIFICHE DI VALORE DI ATTIVITA' FINANZIARIE</t>
  </si>
  <si>
    <t>1) Proventi</t>
  </si>
  <si>
    <t>2) Oneri</t>
  </si>
  <si>
    <t>TOTALE PROVENTI E ONERI STRAORDINARI</t>
  </si>
  <si>
    <t>Risultato prima delle imposte (A - B + - C + - D + - E)</t>
  </si>
  <si>
    <t>F) IMPOSTE SUL REDDITO DELL'ESERCIZIO CORRENTI, DIFFERITE, ANTICIPATE</t>
  </si>
  <si>
    <t xml:space="preserve">RISULTATO DI ESERCIZIO </t>
  </si>
  <si>
    <t>ATTIVO</t>
  </si>
  <si>
    <t>I - Immobilizzazioni immateriali:</t>
  </si>
  <si>
    <t>1) Costi di impianto, di ampliamento e di sviluppo</t>
  </si>
  <si>
    <t>2) Diritti di brevetto e diritti di utilizzazione delle opere dell'ingegno</t>
  </si>
  <si>
    <t>3) Concessioni, licenze, marchi e diritti simili</t>
  </si>
  <si>
    <t>4) Immobilizzazioni in corso e acconti</t>
  </si>
  <si>
    <t>5) Altre immobilizzazioni immateriali</t>
  </si>
  <si>
    <t>Totale immobilizzazioni immateriali</t>
  </si>
  <si>
    <t>II - Immobilizzazioni materiali:</t>
  </si>
  <si>
    <t>1) Terreni e fabbricati</t>
  </si>
  <si>
    <t>2) Impianti e attrezzature</t>
  </si>
  <si>
    <t>3) Attrezzature scientifiche</t>
  </si>
  <si>
    <t>4) Patrimonio librario, opere d'arte, d'antiquariato e museali</t>
  </si>
  <si>
    <t>5) Mobili e arredi</t>
  </si>
  <si>
    <t>6) Immobilizzazioni in corso e acconti</t>
  </si>
  <si>
    <t>7) Altre immobilizzazioni materiali</t>
  </si>
  <si>
    <t>Totale immobilizzazioni materiali</t>
  </si>
  <si>
    <t>III - Immobilizzazioni Finanziarie</t>
  </si>
  <si>
    <t>TOTALE A) IMMOBILIZZAZIONI</t>
  </si>
  <si>
    <t>B) ATTIVO CIRCOLANTE</t>
  </si>
  <si>
    <t>I  - Rimanenze</t>
  </si>
  <si>
    <t>II - CREDITI (con separata indicazione, per ciascuna voce, degli importi esigibili oltre l'esercizio successivo)</t>
  </si>
  <si>
    <t>1) Crediti verso MIUR e altre Amministrazioni centrali</t>
  </si>
  <si>
    <t>2) Crediti verso Regioni e Province Autonome</t>
  </si>
  <si>
    <t>3) Crediti verso altre Amministrazioni locali</t>
  </si>
  <si>
    <t>4) Crediti verso l'Unione Europea e il Resto del Mondo</t>
  </si>
  <si>
    <t>5) Crediti verso Università</t>
  </si>
  <si>
    <t>6) Crediti verso studenti per tasse e contributi</t>
  </si>
  <si>
    <t>7) Crediti verso società ed enti controllati</t>
  </si>
  <si>
    <t>8) Crediti verso altri (pubblici)</t>
  </si>
  <si>
    <t>9) Crediti verso altri (privati)</t>
  </si>
  <si>
    <t>10) Crediti commerciali</t>
  </si>
  <si>
    <t>11) Altri crediti</t>
  </si>
  <si>
    <t>Totale crediti</t>
  </si>
  <si>
    <t xml:space="preserve">III - Attività  finanziarie </t>
  </si>
  <si>
    <t>IV - Disponibilità  liquide:</t>
  </si>
  <si>
    <t>1) Depositi bancari e postali</t>
  </si>
  <si>
    <t>2) Denaro e valori in cassa</t>
  </si>
  <si>
    <t>Totale diponibilità liquide</t>
  </si>
  <si>
    <t>TOTALE B) ATTIVO CIRCOLANTE</t>
  </si>
  <si>
    <t>C) RATEI E RISCONTI ATTIVI</t>
  </si>
  <si>
    <t xml:space="preserve">c1) ratei e risconti attivi </t>
  </si>
  <si>
    <t>TOTALE C) RATEI E RISCONTI ATTIVI</t>
  </si>
  <si>
    <t>D) RATEI  ATTIVI PER PROGETTI E RICERCHE IN CORSO</t>
  </si>
  <si>
    <t xml:space="preserve">d1) Ratei attivi per progetti e ricerche finanziate o co-finanziate in corso </t>
  </si>
  <si>
    <t>TOTALE  ATTIVO</t>
  </si>
  <si>
    <t>Conti d’ordine</t>
  </si>
  <si>
    <t>PASSIVO</t>
  </si>
  <si>
    <t>I - FONDO DI DOTAZIONE DELL'ATENEO</t>
  </si>
  <si>
    <t>II - PATRIMONIO VINCOLATO</t>
  </si>
  <si>
    <t>1) Fondi vincolati destinati da terzi</t>
  </si>
  <si>
    <t>2) Fondi vincolati per decisione degli organi istituzionali</t>
  </si>
  <si>
    <t>3) Riserve vincolate (per progetti specifici, obblighi di legge, o altro)</t>
  </si>
  <si>
    <t>Totale patrimonio vincolato</t>
  </si>
  <si>
    <t>III - PATRIMONIO NON VINCOLATO</t>
  </si>
  <si>
    <t>1) Risultato gestionale esercizio</t>
  </si>
  <si>
    <t>2) Risultati gestionali relativi ad esercizi precedenti</t>
  </si>
  <si>
    <t>3) Riserve statutarie</t>
  </si>
  <si>
    <t>Totale patrimonio non vincolato</t>
  </si>
  <si>
    <t>TOTALE A) PATRIMONIO NETTO</t>
  </si>
  <si>
    <t>C) TRATTAMENTO DI FINE RAPPORTO DI LAVORO SUBORDINATO</t>
  </si>
  <si>
    <t>D) DEBITI (con separata indicazione, per ciascuna voce, degli importi esigibili oltre l'esercizio successivo)</t>
  </si>
  <si>
    <t>1) Mutui e Debiti verso banche</t>
  </si>
  <si>
    <t>2) Debiti verso MIUR e altre Amministrazioni centrali</t>
  </si>
  <si>
    <t>3) Debiti verso Regione e Province Autonome</t>
  </si>
  <si>
    <t>4) Debiti verso altre Amministrazioni locali</t>
  </si>
  <si>
    <t>5) Debiti verso l'Unione Europea e il Resto del Mondo</t>
  </si>
  <si>
    <t>6) Debiti verso Università</t>
  </si>
  <si>
    <t>7) Debiti verso studenti</t>
  </si>
  <si>
    <t>8) Acconti</t>
  </si>
  <si>
    <t>9) Debiti verso fornitori</t>
  </si>
  <si>
    <t>10) Debiti verso dipendenti</t>
  </si>
  <si>
    <t>11) Debiti verso società o enti controllati</t>
  </si>
  <si>
    <t>12) Debiti altri debiti</t>
  </si>
  <si>
    <t>TOTALE D) DEBITI</t>
  </si>
  <si>
    <t>E) RATEI E RISCONTI PASSIVI E CONTRIBUTI AGLI INVESTIMENTI</t>
  </si>
  <si>
    <t xml:space="preserve">e1) Contributi agli investimenti </t>
  </si>
  <si>
    <t>TOTALE E) RATEI E RISCONTI PASSIVI E CONTRIBUTI AGLI INVESTIMENTI</t>
  </si>
  <si>
    <t>F) RISCONTI PASSIVI PER PROGETTI E RICERCHE IN CORSO</t>
  </si>
  <si>
    <t xml:space="preserve">f1) Risconti passivi per progetti e ricerche finanziate o co-finanziate in corso </t>
  </si>
  <si>
    <t>TOTALE  PASSIVO</t>
  </si>
  <si>
    <t>Flusso Monetario (CASH FLOW) assorbito/generato dalla gestione corrente</t>
  </si>
  <si>
    <t xml:space="preserve">      RISULTATO NETTO</t>
  </si>
  <si>
    <t xml:space="preserve">      Rettifica voci che non hanno avuto effetto sulla liquidità:</t>
  </si>
  <si>
    <t xml:space="preserve">      Ammortamenti e svalutazioni</t>
  </si>
  <si>
    <t xml:space="preserve">      Variazione netta dei fondi rischi e oneri</t>
  </si>
  <si>
    <t xml:space="preserve">      Variazione netta del TFR</t>
  </si>
  <si>
    <t xml:space="preserve">      Altri costi o ricavi non monetari</t>
  </si>
  <si>
    <t>Flusso Monetario (CASH FLOW) assorbito/generato dalle variazioni del capiale circolante</t>
  </si>
  <si>
    <t xml:space="preserve">      (Aumento)/Diminuzione dei crediti</t>
  </si>
  <si>
    <t xml:space="preserve">      (Aumento)/Diminuzione delle rimanenze</t>
  </si>
  <si>
    <t xml:space="preserve">      Aumento/(Diminuzione) dei debiti</t>
  </si>
  <si>
    <t xml:space="preserve">      Variazione di altre voci del capitale circolante</t>
  </si>
  <si>
    <t>A) FLUSSO DI CASSA (CASH FLOW) OPERATIVO</t>
  </si>
  <si>
    <t>Investimenti in immobilizzazioni</t>
  </si>
  <si>
    <t xml:space="preserve">      - Materiali</t>
  </si>
  <si>
    <t xml:space="preserve">      - Immateriali</t>
  </si>
  <si>
    <t xml:space="preserve">      - Finanziarie</t>
  </si>
  <si>
    <t>Disinvestimenti in immobilizzazioni</t>
  </si>
  <si>
    <t>B) FLUSSO MONETARIO (CASH FLOW) DA ATTIVITA' DI INVESTIMENTO/DISINVESTIMENTO</t>
  </si>
  <si>
    <t>Attività di finanziamento:</t>
  </si>
  <si>
    <t xml:space="preserve">     Aumento di capitale</t>
  </si>
  <si>
    <t xml:space="preserve">     Variazione netta  dei finanziamenti a medio –lungo termine</t>
  </si>
  <si>
    <t>C) FLUSSO MONETARIO (CASH FLOW) DA ATTIVITA' DI FINANZIAMENTO</t>
  </si>
  <si>
    <t>D) FLUSSO MONETARIO (CASH FLOW) DELL'ESERCIZIO  (A+B+C)</t>
  </si>
  <si>
    <t>DISPONIBILITA' MONETARIA NETTA INIZIALE</t>
  </si>
  <si>
    <t>DISPONIBILITA' MONETARIA NETTA FINALE</t>
  </si>
  <si>
    <t>FLUSSO MONETARIO (CASH FLOW) DELL'ESERCIZIO</t>
  </si>
  <si>
    <t>A) IMMOBILIZZAZIONI</t>
  </si>
  <si>
    <t>A) PATRIMONIO NETTO</t>
  </si>
  <si>
    <t xml:space="preserve">TOTALE D) RATEI ATTIVI PER PROGETTI E RICERCHE IN CORSO </t>
  </si>
  <si>
    <t xml:space="preserve">TOTALE F) RISCONTI PASSIVI PER PROGETTI E RICERCHE IN CORSO </t>
  </si>
  <si>
    <t>B) FONDI PER RISCHI E ONERI</t>
  </si>
  <si>
    <t>SX.E.3.02</t>
  </si>
  <si>
    <t>PROVENTI DERIVANTI DALL'ATTIVITÀ DI CONTROLLO E REPRESSIONE DELLE IRREGOLARITÀ E DEGLI ILLECITI</t>
  </si>
  <si>
    <t>SX.E.3.02.02</t>
  </si>
  <si>
    <t>ENTRATE DA FAMIGLIE DERIVANTI DALL'ATTIVITÀ DI CONTROLLO E REPRESSIONE DELLE IRREGOLARITÀ E DEGLI ILLECITI</t>
  </si>
  <si>
    <t>SX.E.4.03.10.01</t>
  </si>
  <si>
    <t>ALTRI TRASFERIMENTI IN CONTO CAPITALE DA AMMINISTRAZIONI CENTRALI</t>
  </si>
  <si>
    <t>SX.U.7.02.02</t>
  </si>
  <si>
    <t>TRASFERIMENTI PER CONTO TERZI A AMMINISTRAZIONI PUBBLICHE</t>
  </si>
  <si>
    <t>Totale complessivo</t>
  </si>
  <si>
    <t>MP.M1.P1.01.4 Servizi generali delle PA - Ricerca di base</t>
  </si>
  <si>
    <t>MP.M1.P2.04.8 Ricerca applicata - Affari economici - R&amp;S per gli affari economici</t>
  </si>
  <si>
    <t>MP.M2.P3.09.4 Sistema universitario - Istruzione - Istruzione superiore</t>
  </si>
  <si>
    <t>MP.M2.P4.09.6 Diritto alla studio - Istruzione - Servizi ausiliari dell'istruzione</t>
  </si>
  <si>
    <t>MP.M3.P6.07.4 Assistenza veterinaria - Sanità - Servizi di sanità pubblica</t>
  </si>
  <si>
    <t>MP.M4.P7.09.8 Indirizzo politico - Istruzione - Istruzione non altrove classificato</t>
  </si>
  <si>
    <t>MP.M4.P8.09.8 Servizi affari generali - Istruzione - Istruzione non altrove classificato</t>
  </si>
  <si>
    <t>31.12.2022</t>
  </si>
  <si>
    <t>BILANCIO UNICO D'ESERCIZIO D'ATENEO 2022 - CONTO ECONOMICO - D.I. n. 394 del 08/06/2017</t>
  </si>
  <si>
    <t>BILANCIO UNICO D'ESERCIZIO D'ATENEO 2022 - STATO PATRIMONIALE - D.I. n. 394 del 08/06/2017</t>
  </si>
  <si>
    <t>BILANCIO UNICO D'ESERCIZIO D'ATENEO 2022 - RENDICONTO FINANZIARIO - D.I. n. 19 del 14/01/2014</t>
  </si>
  <si>
    <t>BILANCIO UNICO D'ESERCIZIO D'ATENEO 2022 - RENDICONTO UNICO IN CONTABILITA' FINANZIARIA E PROSPETTO DEI DATI SIOPE (D.Lgs 18/2012 art. 3 c. 2)</t>
  </si>
  <si>
    <t>SX.E.4.03.11</t>
  </si>
  <si>
    <t>ALTRI TRASFERIMENTI IN CONTO CAPITALE DA FAMIGLIE</t>
  </si>
  <si>
    <t>SX.E.4.03.11.01</t>
  </si>
  <si>
    <t>SX.E.9.01.01</t>
  </si>
  <si>
    <t xml:space="preserve">ALTRE RITENUTE </t>
  </si>
  <si>
    <t>SX.U.1.04.05.99</t>
  </si>
  <si>
    <t>ALTRI TRASFERIMENTI CORRENTI ALLA UE</t>
  </si>
  <si>
    <t>SX.U.2.03.04</t>
  </si>
  <si>
    <t xml:space="preserve">CONTRIBUTI AGLI INVESTIMENTI A ISTITUZIONI SOCIALI PRIVATE </t>
  </si>
  <si>
    <t>BILANCIO UNICO D'ESERCIZIO D'ATENEO 2022 - CLASSIFICAZIONE DELLA SPESA PER MISSIONI E PROGRAMMI -  D.I. n. 394 del 08/06/2017</t>
  </si>
  <si>
    <t>Totale</t>
  </si>
  <si>
    <t>31.12.2023</t>
  </si>
  <si>
    <r>
      <t xml:space="preserve">B) </t>
    </r>
    <r>
      <rPr>
        <b/>
        <sz val="8"/>
        <color indexed="57"/>
        <rFont val="Calibri"/>
        <family val="2"/>
      </rPr>
      <t>COSTI OPERATIVI</t>
    </r>
  </si>
  <si>
    <t xml:space="preserve"> C) PROVENTI E ONERI FINANZIARI</t>
  </si>
  <si>
    <t xml:space="preserve"> </t>
  </si>
  <si>
    <r>
      <t xml:space="preserve">E) </t>
    </r>
    <r>
      <rPr>
        <b/>
        <sz val="8"/>
        <color indexed="57"/>
        <rFont val="Calibri"/>
        <family val="2"/>
      </rPr>
      <t>PROVENTI E ONERI STRAORDINARI</t>
    </r>
  </si>
  <si>
    <t>SX.E.3.05.01</t>
  </si>
  <si>
    <t>INDENNIZZI DI ASSICURAZIONE</t>
  </si>
  <si>
    <t>SX.E.9.02.02</t>
  </si>
  <si>
    <t>TRASFERIMENTI DA AMMINISTRAZIONI PUBBLICHE PER OPERAZIONI CONTO TERZI</t>
  </si>
  <si>
    <t>SX.E.9.02.04</t>
  </si>
  <si>
    <t>DEPOSITI DI/PRESSO TERZI</t>
  </si>
  <si>
    <t>SX.U.1.04.03.02</t>
  </si>
  <si>
    <t>TRASFERIMENTI CORRENTI A ALTRE IMPRESE PARTECIPATE</t>
  </si>
  <si>
    <t>SX.U.2.03.01.02</t>
  </si>
  <si>
    <t>CONTRIBUTI AGLI INVESTIMENTI A AMMINISTRAZIONI LOCALI</t>
  </si>
  <si>
    <t>SX.U.2.03.04.01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</si>
</sst>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#####"/>
    <numFmt numFmtId="173" formatCode="#,##0.00000000"/>
    <numFmt numFmtId="174" formatCode="#,##0.0"/>
    <numFmt numFmtId="175" formatCode="#,##0.00#####"/>
    <numFmt numFmtId="176" formatCode="#,##0.00####"/>
    <numFmt numFmtId="177" formatCode="#,##0.00###"/>
    <numFmt numFmtId="178" formatCode="_-&quot;€&quot;\ * #,##0_-;\-&quot;€&quot;\ * #,##0_-;_-&quot;€&quot;\ * &quot;-&quot;??_-;_-@_-"/>
    <numFmt numFmtId="179" formatCode="0.0"/>
    <numFmt numFmtId="180" formatCode="_-* #,##0\ _€_-;\-* #,##0\ _€_-;_-* &quot;-&quot;??\ _€_-;_-@_-"/>
    <numFmt numFmtId="181" formatCode="_-* #,##0\ _€_-;\-* #,##0\ _€_-;_-* &quot;-&quot;\ _€_-;_-@_-"/>
    <numFmt numFmtId="182" formatCode="_-* #,##0_-;\-* #,##0_-;_-* &quot;-&quot;??_-;_-@_-"/>
    <numFmt numFmtId="183" formatCode="_-* #,##0.00\ _€_-;\-* #,##0.00\ _€_-;_-* &quot;-&quot;\ _€_-;_-@_-"/>
    <numFmt numFmtId="184" formatCode="_-* #,##0.00\ _€_-;\-* #,##0.00\ _€_-;_-* &quot;-&quot;??\ _€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color indexed="5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9"/>
      <name val="Calibri"/>
      <family val="2"/>
    </font>
    <font>
      <b/>
      <sz val="9"/>
      <color indexed="57"/>
      <name val="Calibri"/>
      <family val="2"/>
    </font>
    <font>
      <b/>
      <sz val="8"/>
      <color indexed="56"/>
      <name val="Calibri"/>
      <family val="2"/>
    </font>
    <font>
      <b/>
      <sz val="8"/>
      <name val="Calibri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b/>
      <sz val="16"/>
      <color indexed="8"/>
      <name val="Calibri"/>
      <family val="2"/>
    </font>
    <font>
      <sz val="8"/>
      <color indexed="56"/>
      <name val="Calibri"/>
      <family val="2"/>
    </font>
    <font>
      <b/>
      <sz val="8"/>
      <color indexed="8"/>
      <name val="Arial"/>
      <family val="2"/>
    </font>
    <font>
      <b/>
      <i/>
      <sz val="8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538135"/>
      <name val="Calibri"/>
      <family val="2"/>
    </font>
    <font>
      <sz val="8"/>
      <color theme="1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Times New Roman"/>
      <family val="1"/>
    </font>
    <font>
      <b/>
      <sz val="8"/>
      <color theme="9" tint="-0.24997000396251678"/>
      <name val="Calibri"/>
      <family val="2"/>
    </font>
    <font>
      <b/>
      <sz val="8"/>
      <color rgb="FFFFFFFF"/>
      <name val="Calibri"/>
      <family val="2"/>
    </font>
    <font>
      <b/>
      <sz val="9"/>
      <color rgb="FF538135"/>
      <name val="Calibri"/>
      <family val="2"/>
    </font>
    <font>
      <b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sz val="8"/>
      <color rgb="FF002060"/>
      <name val="Calibri"/>
      <family val="2"/>
    </font>
    <font>
      <b/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6923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81" fontId="0" fillId="0" borderId="0" xfId="0" applyNumberFormat="1" applyAlignment="1">
      <alignment/>
    </xf>
    <xf numFmtId="181" fontId="54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 wrapText="1"/>
    </xf>
    <xf numFmtId="181" fontId="55" fillId="0" borderId="0" xfId="45" applyNumberFormat="1" applyFont="1" applyBorder="1" applyAlignment="1">
      <alignment vertical="center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181" fontId="57" fillId="0" borderId="0" xfId="45" applyNumberFormat="1" applyFont="1" applyBorder="1" applyAlignment="1">
      <alignment horizontal="right" vertical="center"/>
    </xf>
    <xf numFmtId="0" fontId="56" fillId="0" borderId="0" xfId="0" applyFont="1" applyAlignment="1">
      <alignment horizontal="right" vertical="center" wrapText="1"/>
    </xf>
    <xf numFmtId="181" fontId="56" fillId="0" borderId="0" xfId="45" applyNumberFormat="1" applyFont="1" applyBorder="1" applyAlignment="1">
      <alignment horizontal="right" vertical="center"/>
    </xf>
    <xf numFmtId="181" fontId="56" fillId="0" borderId="0" xfId="45" applyNumberFormat="1" applyFont="1" applyBorder="1" applyAlignment="1">
      <alignment vertical="center"/>
    </xf>
    <xf numFmtId="181" fontId="54" fillId="0" borderId="12" xfId="45" applyNumberFormat="1" applyFont="1" applyBorder="1" applyAlignment="1">
      <alignment horizontal="right" vertical="center"/>
    </xf>
    <xf numFmtId="181" fontId="58" fillId="0" borderId="0" xfId="45" applyNumberFormat="1" applyFont="1" applyBorder="1" applyAlignment="1">
      <alignment vertical="center"/>
    </xf>
    <xf numFmtId="181" fontId="54" fillId="0" borderId="0" xfId="45" applyNumberFormat="1" applyFont="1" applyBorder="1" applyAlignment="1">
      <alignment vertical="center"/>
    </xf>
    <xf numFmtId="181" fontId="56" fillId="0" borderId="0" xfId="45" applyNumberFormat="1" applyFont="1" applyBorder="1" applyAlignment="1">
      <alignment vertical="center" wrapText="1"/>
    </xf>
    <xf numFmtId="181" fontId="57" fillId="0" borderId="0" xfId="45" applyNumberFormat="1" applyFont="1" applyFill="1" applyBorder="1" applyAlignment="1">
      <alignment horizontal="right" vertical="center"/>
    </xf>
    <xf numFmtId="181" fontId="59" fillId="0" borderId="0" xfId="45" applyNumberFormat="1" applyFont="1" applyBorder="1" applyAlignment="1">
      <alignment horizontal="right" vertical="center"/>
    </xf>
    <xf numFmtId="181" fontId="58" fillId="0" borderId="0" xfId="45" applyNumberFormat="1" applyFont="1" applyBorder="1" applyAlignment="1">
      <alignment vertical="center" wrapText="1"/>
    </xf>
    <xf numFmtId="0" fontId="54" fillId="0" borderId="11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60" fillId="33" borderId="13" xfId="0" applyFont="1" applyFill="1" applyBorder="1" applyAlignment="1">
      <alignment vertical="center" wrapText="1"/>
    </xf>
    <xf numFmtId="181" fontId="60" fillId="33" borderId="14" xfId="0" applyNumberFormat="1" applyFont="1" applyFill="1" applyBorder="1" applyAlignment="1">
      <alignment horizontal="right" vertical="center"/>
    </xf>
    <xf numFmtId="0" fontId="55" fillId="0" borderId="15" xfId="0" applyFont="1" applyBorder="1" applyAlignment="1">
      <alignment vertical="center" wrapText="1"/>
    </xf>
    <xf numFmtId="181" fontId="57" fillId="0" borderId="16" xfId="45" applyNumberFormat="1" applyFont="1" applyBorder="1" applyAlignment="1">
      <alignment horizontal="right" vertical="center"/>
    </xf>
    <xf numFmtId="181" fontId="61" fillId="0" borderId="0" xfId="0" applyNumberFormat="1" applyFont="1" applyAlignment="1">
      <alignment horizontal="center" vertical="center"/>
    </xf>
    <xf numFmtId="181" fontId="55" fillId="0" borderId="0" xfId="0" applyNumberFormat="1" applyFont="1" applyAlignment="1">
      <alignment vertical="center"/>
    </xf>
    <xf numFmtId="181" fontId="56" fillId="0" borderId="0" xfId="0" applyNumberFormat="1" applyFont="1" applyAlignment="1">
      <alignment horizontal="right" vertical="center"/>
    </xf>
    <xf numFmtId="181" fontId="56" fillId="0" borderId="0" xfId="0" applyNumberFormat="1" applyFont="1" applyAlignment="1">
      <alignment vertical="center"/>
    </xf>
    <xf numFmtId="181" fontId="58" fillId="0" borderId="0" xfId="0" applyNumberFormat="1" applyFont="1" applyAlignment="1">
      <alignment vertical="center"/>
    </xf>
    <xf numFmtId="181" fontId="62" fillId="0" borderId="0" xfId="0" applyNumberFormat="1" applyFont="1" applyAlignment="1">
      <alignment vertical="center"/>
    </xf>
    <xf numFmtId="181" fontId="57" fillId="0" borderId="15" xfId="45" applyNumberFormat="1" applyFont="1" applyBorder="1" applyAlignment="1">
      <alignment horizontal="right" vertical="center"/>
    </xf>
    <xf numFmtId="0" fontId="54" fillId="0" borderId="1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60" fillId="33" borderId="14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180" fontId="54" fillId="0" borderId="10" xfId="0" applyNumberFormat="1" applyFont="1" applyBorder="1" applyAlignment="1">
      <alignment horizontal="center" vertical="center"/>
    </xf>
    <xf numFmtId="180" fontId="54" fillId="0" borderId="0" xfId="0" applyNumberFormat="1" applyFont="1" applyAlignment="1">
      <alignment horizontal="center" vertical="center"/>
    </xf>
    <xf numFmtId="180" fontId="55" fillId="0" borderId="0" xfId="0" applyNumberFormat="1" applyFont="1" applyAlignment="1">
      <alignment/>
    </xf>
    <xf numFmtId="0" fontId="55" fillId="0" borderId="0" xfId="0" applyFont="1" applyAlignment="1">
      <alignment/>
    </xf>
    <xf numFmtId="180" fontId="57" fillId="0" borderId="0" xfId="45" applyNumberFormat="1" applyFont="1" applyBorder="1" applyAlignment="1">
      <alignment horizontal="right" vertical="center"/>
    </xf>
    <xf numFmtId="180" fontId="56" fillId="0" borderId="0" xfId="45" applyNumberFormat="1" applyFont="1" applyBorder="1" applyAlignment="1">
      <alignment horizontal="right" vertical="center"/>
    </xf>
    <xf numFmtId="180" fontId="56" fillId="0" borderId="0" xfId="0" applyNumberFormat="1" applyFont="1" applyAlignment="1">
      <alignment horizontal="right" vertical="center"/>
    </xf>
    <xf numFmtId="180" fontId="59" fillId="0" borderId="0" xfId="45" applyNumberFormat="1" applyFont="1" applyBorder="1" applyAlignment="1">
      <alignment horizontal="right" vertical="center"/>
    </xf>
    <xf numFmtId="180" fontId="58" fillId="0" borderId="0" xfId="0" applyNumberFormat="1" applyFont="1" applyAlignment="1">
      <alignment vertical="center"/>
    </xf>
    <xf numFmtId="0" fontId="60" fillId="33" borderId="11" xfId="0" applyFont="1" applyFill="1" applyBorder="1" applyAlignment="1">
      <alignment vertical="center"/>
    </xf>
    <xf numFmtId="180" fontId="60" fillId="33" borderId="0" xfId="0" applyNumberFormat="1" applyFont="1" applyFill="1" applyAlignment="1">
      <alignment horizontal="right" vertical="center"/>
    </xf>
    <xf numFmtId="0" fontId="60" fillId="33" borderId="13" xfId="0" applyFont="1" applyFill="1" applyBorder="1" applyAlignment="1">
      <alignment vertical="center"/>
    </xf>
    <xf numFmtId="180" fontId="60" fillId="33" borderId="14" xfId="0" applyNumberFormat="1" applyFont="1" applyFill="1" applyBorder="1" applyAlignment="1">
      <alignment horizontal="right" vertical="center"/>
    </xf>
    <xf numFmtId="0" fontId="57" fillId="0" borderId="17" xfId="0" applyFont="1" applyBorder="1" applyAlignment="1">
      <alignment vertical="center" wrapText="1"/>
    </xf>
    <xf numFmtId="182" fontId="54" fillId="0" borderId="18" xfId="45" applyNumberFormat="1" applyFont="1" applyBorder="1" applyAlignment="1">
      <alignment horizontal="center" vertical="center" wrapText="1"/>
    </xf>
    <xf numFmtId="182" fontId="28" fillId="0" borderId="19" xfId="45" applyNumberFormat="1" applyFont="1" applyBorder="1" applyAlignment="1">
      <alignment horizontal="center" vertical="center"/>
    </xf>
    <xf numFmtId="0" fontId="57" fillId="0" borderId="11" xfId="0" applyFont="1" applyBorder="1" applyAlignment="1">
      <alignment vertical="center" wrapText="1"/>
    </xf>
    <xf numFmtId="182" fontId="20" fillId="0" borderId="19" xfId="45" applyNumberFormat="1" applyFont="1" applyBorder="1" applyAlignment="1">
      <alignment horizontal="center" vertical="center"/>
    </xf>
    <xf numFmtId="0" fontId="63" fillId="0" borderId="11" xfId="0" applyFont="1" applyBorder="1" applyAlignment="1">
      <alignment vertical="center" wrapText="1"/>
    </xf>
    <xf numFmtId="182" fontId="30" fillId="0" borderId="19" xfId="45" applyNumberFormat="1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182" fontId="20" fillId="0" borderId="19" xfId="45" applyNumberFormat="1" applyFont="1" applyBorder="1" applyAlignment="1">
      <alignment vertical="center"/>
    </xf>
    <xf numFmtId="0" fontId="60" fillId="33" borderId="11" xfId="0" applyFont="1" applyFill="1" applyBorder="1" applyAlignment="1">
      <alignment vertical="center" wrapText="1"/>
    </xf>
    <xf numFmtId="182" fontId="28" fillId="33" borderId="19" xfId="45" applyNumberFormat="1" applyFont="1" applyFill="1" applyBorder="1" applyAlignment="1">
      <alignment horizontal="center" vertical="center"/>
    </xf>
    <xf numFmtId="182" fontId="28" fillId="33" borderId="20" xfId="45" applyNumberFormat="1" applyFont="1" applyFill="1" applyBorder="1" applyAlignment="1">
      <alignment horizontal="center" vertical="center"/>
    </xf>
    <xf numFmtId="0" fontId="64" fillId="18" borderId="21" xfId="0" applyFont="1" applyFill="1" applyBorder="1" applyAlignment="1">
      <alignment horizontal="center" vertical="center" wrapText="1"/>
    </xf>
    <xf numFmtId="3" fontId="64" fillId="18" borderId="21" xfId="0" applyNumberFormat="1" applyFont="1" applyFill="1" applyBorder="1" applyAlignment="1">
      <alignment horizontal="center" vertical="center" wrapText="1"/>
    </xf>
    <xf numFmtId="0" fontId="55" fillId="0" borderId="21" xfId="0" applyFont="1" applyBorder="1" applyAlignment="1">
      <alignment/>
    </xf>
    <xf numFmtId="0" fontId="55" fillId="0" borderId="21" xfId="0" applyFont="1" applyBorder="1" applyAlignment="1">
      <alignment wrapText="1"/>
    </xf>
    <xf numFmtId="3" fontId="55" fillId="0" borderId="21" xfId="0" applyNumberFormat="1" applyFont="1" applyBorder="1" applyAlignment="1">
      <alignment/>
    </xf>
    <xf numFmtId="0" fontId="64" fillId="18" borderId="21" xfId="0" applyFont="1" applyFill="1" applyBorder="1" applyAlignment="1">
      <alignment horizontal="right" vertical="center" wrapText="1"/>
    </xf>
    <xf numFmtId="3" fontId="64" fillId="18" borderId="2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65" fillId="19" borderId="0" xfId="0" applyFont="1" applyFill="1" applyAlignment="1">
      <alignment horizontal="center" vertical="center" wrapText="1"/>
    </xf>
    <xf numFmtId="0" fontId="65" fillId="19" borderId="14" xfId="0" applyFont="1" applyFill="1" applyBorder="1" applyAlignment="1">
      <alignment horizontal="center" vertical="center" wrapText="1"/>
    </xf>
    <xf numFmtId="184" fontId="66" fillId="0" borderId="10" xfId="0" applyNumberFormat="1" applyFont="1" applyBorder="1" applyAlignment="1">
      <alignment vertical="center" wrapText="1"/>
    </xf>
    <xf numFmtId="184" fontId="62" fillId="0" borderId="11" xfId="0" applyNumberFormat="1" applyFont="1" applyBorder="1" applyAlignment="1">
      <alignment vertical="center"/>
    </xf>
    <xf numFmtId="184" fontId="66" fillId="0" borderId="0" xfId="0" applyNumberFormat="1" applyFont="1" applyAlignment="1">
      <alignment vertical="center" wrapText="1"/>
    </xf>
    <xf numFmtId="184" fontId="54" fillId="0" borderId="11" xfId="0" applyNumberFormat="1" applyFont="1" applyBorder="1" applyAlignment="1">
      <alignment vertical="center"/>
    </xf>
    <xf numFmtId="184" fontId="54" fillId="0" borderId="0" xfId="0" applyNumberFormat="1" applyFont="1" applyAlignment="1">
      <alignment vertical="center" wrapText="1"/>
    </xf>
    <xf numFmtId="184" fontId="56" fillId="0" borderId="0" xfId="0" applyNumberFormat="1" applyFont="1" applyAlignment="1">
      <alignment vertical="center"/>
    </xf>
    <xf numFmtId="184" fontId="56" fillId="0" borderId="0" xfId="0" applyNumberFormat="1" applyFont="1" applyAlignment="1">
      <alignment vertical="center" wrapText="1"/>
    </xf>
    <xf numFmtId="184" fontId="57" fillId="0" borderId="0" xfId="0" applyNumberFormat="1" applyFont="1" applyAlignment="1">
      <alignment vertical="center" wrapText="1"/>
    </xf>
    <xf numFmtId="184" fontId="56" fillId="0" borderId="0" xfId="0" applyNumberFormat="1" applyFont="1" applyAlignment="1">
      <alignment horizontal="right" vertical="center" wrapText="1"/>
    </xf>
    <xf numFmtId="184" fontId="55" fillId="0" borderId="0" xfId="0" applyNumberFormat="1" applyFont="1" applyAlignment="1">
      <alignment wrapText="1"/>
    </xf>
    <xf numFmtId="180" fontId="33" fillId="0" borderId="0" xfId="48" applyNumberFormat="1" applyFont="1" applyAlignment="1">
      <alignment horizontal="right" vertical="center" wrapText="1"/>
      <protection/>
    </xf>
    <xf numFmtId="181" fontId="54" fillId="0" borderId="22" xfId="0" applyNumberFormat="1" applyFont="1" applyBorder="1" applyAlignment="1">
      <alignment horizontal="center" vertical="center"/>
    </xf>
    <xf numFmtId="181" fontId="55" fillId="0" borderId="12" xfId="45" applyNumberFormat="1" applyFont="1" applyBorder="1" applyAlignment="1">
      <alignment vertical="center"/>
    </xf>
    <xf numFmtId="181" fontId="57" fillId="0" borderId="12" xfId="45" applyNumberFormat="1" applyFont="1" applyBorder="1" applyAlignment="1">
      <alignment horizontal="right" vertical="center"/>
    </xf>
    <xf numFmtId="181" fontId="56" fillId="0" borderId="12" xfId="45" applyNumberFormat="1" applyFont="1" applyBorder="1" applyAlignment="1">
      <alignment horizontal="right" vertical="center"/>
    </xf>
    <xf numFmtId="181" fontId="56" fillId="0" borderId="12" xfId="45" applyNumberFormat="1" applyFont="1" applyBorder="1" applyAlignment="1">
      <alignment vertical="center"/>
    </xf>
    <xf numFmtId="181" fontId="54" fillId="0" borderId="0" xfId="45" applyNumberFormat="1" applyFont="1" applyBorder="1" applyAlignment="1">
      <alignment horizontal="right" vertical="center"/>
    </xf>
    <xf numFmtId="181" fontId="56" fillId="0" borderId="12" xfId="45" applyNumberFormat="1" applyFont="1" applyBorder="1" applyAlignment="1">
      <alignment vertical="center" wrapText="1"/>
    </xf>
    <xf numFmtId="181" fontId="57" fillId="0" borderId="12" xfId="45" applyNumberFormat="1" applyFont="1" applyFill="1" applyBorder="1" applyAlignment="1">
      <alignment horizontal="right" vertical="center"/>
    </xf>
    <xf numFmtId="181" fontId="59" fillId="0" borderId="12" xfId="45" applyNumberFormat="1" applyFont="1" applyBorder="1" applyAlignment="1">
      <alignment horizontal="right" vertical="center"/>
    </xf>
    <xf numFmtId="181" fontId="58" fillId="0" borderId="12" xfId="45" applyNumberFormat="1" applyFont="1" applyBorder="1" applyAlignment="1">
      <alignment vertical="center" wrapText="1"/>
    </xf>
    <xf numFmtId="181" fontId="60" fillId="33" borderId="23" xfId="0" applyNumberFormat="1" applyFont="1" applyFill="1" applyBorder="1" applyAlignment="1">
      <alignment horizontal="right" vertical="center"/>
    </xf>
    <xf numFmtId="181" fontId="55" fillId="0" borderId="12" xfId="0" applyNumberFormat="1" applyFont="1" applyBorder="1" applyAlignment="1">
      <alignment vertical="center"/>
    </xf>
    <xf numFmtId="181" fontId="56" fillId="0" borderId="12" xfId="0" applyNumberFormat="1" applyFont="1" applyBorder="1" applyAlignment="1">
      <alignment horizontal="right" vertical="center"/>
    </xf>
    <xf numFmtId="181" fontId="56" fillId="0" borderId="12" xfId="0" applyNumberFormat="1" applyFont="1" applyBorder="1" applyAlignment="1">
      <alignment vertical="center"/>
    </xf>
    <xf numFmtId="181" fontId="58" fillId="0" borderId="12" xfId="0" applyNumberFormat="1" applyFont="1" applyBorder="1" applyAlignment="1">
      <alignment vertical="center"/>
    </xf>
    <xf numFmtId="181" fontId="54" fillId="0" borderId="0" xfId="0" applyNumberFormat="1" applyFont="1" applyAlignment="1">
      <alignment vertical="center"/>
    </xf>
    <xf numFmtId="181" fontId="54" fillId="0" borderId="12" xfId="0" applyNumberFormat="1" applyFont="1" applyBorder="1" applyAlignment="1">
      <alignment vertical="center"/>
    </xf>
    <xf numFmtId="0" fontId="64" fillId="0" borderId="21" xfId="0" applyFont="1" applyBorder="1" applyAlignment="1">
      <alignment/>
    </xf>
    <xf numFmtId="0" fontId="64" fillId="0" borderId="21" xfId="0" applyFont="1" applyBorder="1" applyAlignment="1">
      <alignment wrapText="1"/>
    </xf>
    <xf numFmtId="3" fontId="64" fillId="0" borderId="21" xfId="0" applyNumberFormat="1" applyFont="1" applyBorder="1" applyAlignment="1">
      <alignment/>
    </xf>
    <xf numFmtId="0" fontId="67" fillId="0" borderId="21" xfId="0" applyFont="1" applyBorder="1" applyAlignment="1">
      <alignment/>
    </xf>
    <xf numFmtId="0" fontId="67" fillId="0" borderId="21" xfId="0" applyFont="1" applyBorder="1" applyAlignment="1">
      <alignment wrapText="1"/>
    </xf>
    <xf numFmtId="3" fontId="67" fillId="0" borderId="21" xfId="0" applyNumberFormat="1" applyFont="1" applyBorder="1" applyAlignment="1">
      <alignment/>
    </xf>
    <xf numFmtId="0" fontId="55" fillId="0" borderId="21" xfId="0" applyFont="1" applyBorder="1" applyAlignment="1">
      <alignment/>
    </xf>
    <xf numFmtId="0" fontId="55" fillId="0" borderId="21" xfId="0" applyFont="1" applyBorder="1" applyAlignment="1">
      <alignment wrapText="1"/>
    </xf>
    <xf numFmtId="3" fontId="55" fillId="0" borderId="21" xfId="0" applyNumberFormat="1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3200400</xdr:colOff>
      <xdr:row>1</xdr:row>
      <xdr:rowOff>0</xdr:rowOff>
    </xdr:to>
    <xdr:pic>
      <xdr:nvPicPr>
        <xdr:cNvPr id="1" name="Immagine 2" descr="logo unicam + testo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3190875</xdr:colOff>
      <xdr:row>0</xdr:row>
      <xdr:rowOff>1371600</xdr:rowOff>
    </xdr:to>
    <xdr:pic>
      <xdr:nvPicPr>
        <xdr:cNvPr id="1" name="Immagine 12" descr="logo unicam + testo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908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3162300</xdr:colOff>
      <xdr:row>0</xdr:row>
      <xdr:rowOff>1314450</xdr:rowOff>
    </xdr:to>
    <xdr:pic>
      <xdr:nvPicPr>
        <xdr:cNvPr id="1" name="Immagine 2" descr="logo unicam + testo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62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1952625</xdr:colOff>
      <xdr:row>0</xdr:row>
      <xdr:rowOff>1409700</xdr:rowOff>
    </xdr:to>
    <xdr:pic>
      <xdr:nvPicPr>
        <xdr:cNvPr id="1" name="Immagine 3" descr="logo unicam + testo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2295525</xdr:colOff>
      <xdr:row>0</xdr:row>
      <xdr:rowOff>1409700</xdr:rowOff>
    </xdr:to>
    <xdr:pic>
      <xdr:nvPicPr>
        <xdr:cNvPr id="1" name="Immagine 3" descr="logo unicam + testo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71.57421875" style="0" bestFit="1" customWidth="1"/>
    <col min="2" max="2" width="17.421875" style="0" customWidth="1"/>
    <col min="3" max="3" width="15.28125" style="0" customWidth="1"/>
    <col min="4" max="5" width="15.7109375" style="4" bestFit="1" customWidth="1"/>
  </cols>
  <sheetData>
    <row r="1" spans="1:3" ht="108" customHeight="1">
      <c r="A1" s="71"/>
      <c r="B1" s="71"/>
      <c r="C1" s="71"/>
    </row>
    <row r="2" spans="1:3" ht="22.5" customHeight="1">
      <c r="A2" s="72" t="s">
        <v>396</v>
      </c>
      <c r="B2" s="72"/>
      <c r="C2" s="72"/>
    </row>
    <row r="3" spans="1:3" ht="12.75" customHeight="1">
      <c r="A3" s="73"/>
      <c r="B3" s="73"/>
      <c r="C3" s="73"/>
    </row>
    <row r="4" spans="1:5" ht="12.75">
      <c r="A4" s="34" t="s">
        <v>265</v>
      </c>
      <c r="B4" s="5" t="s">
        <v>410</v>
      </c>
      <c r="C4" s="85" t="s">
        <v>394</v>
      </c>
      <c r="E4"/>
    </row>
    <row r="5" spans="1:5" ht="12.75">
      <c r="A5" s="6"/>
      <c r="B5" s="7"/>
      <c r="C5" s="86"/>
      <c r="E5"/>
    </row>
    <row r="6" spans="1:5" ht="12.75">
      <c r="A6" s="21" t="s">
        <v>373</v>
      </c>
      <c r="B6" s="7"/>
      <c r="C6" s="86"/>
      <c r="E6"/>
    </row>
    <row r="7" spans="1:5" ht="12.75">
      <c r="A7" s="22" t="s">
        <v>266</v>
      </c>
      <c r="B7" s="7"/>
      <c r="C7" s="86"/>
      <c r="E7"/>
    </row>
    <row r="8" spans="1:5" ht="12.75">
      <c r="A8" s="9" t="s">
        <v>267</v>
      </c>
      <c r="B8" s="10">
        <v>0</v>
      </c>
      <c r="C8" s="87">
        <v>0</v>
      </c>
      <c r="E8"/>
    </row>
    <row r="9" spans="1:5" ht="12.75">
      <c r="A9" s="9" t="s">
        <v>268</v>
      </c>
      <c r="B9" s="10">
        <v>23824.66</v>
      </c>
      <c r="C9" s="87">
        <v>10184.2</v>
      </c>
      <c r="E9"/>
    </row>
    <row r="10" spans="1:5" ht="12.75">
      <c r="A10" s="9" t="s">
        <v>269</v>
      </c>
      <c r="B10" s="10">
        <v>11133.75</v>
      </c>
      <c r="C10" s="87">
        <v>5294.46</v>
      </c>
      <c r="E10"/>
    </row>
    <row r="11" spans="1:5" ht="12.75">
      <c r="A11" s="9" t="s">
        <v>270</v>
      </c>
      <c r="B11" s="10">
        <v>53695.51</v>
      </c>
      <c r="C11" s="87">
        <v>43444.05</v>
      </c>
      <c r="E11"/>
    </row>
    <row r="12" spans="1:5" ht="12.75">
      <c r="A12" s="9" t="s">
        <v>271</v>
      </c>
      <c r="B12" s="10">
        <v>2418134.4</v>
      </c>
      <c r="C12" s="87">
        <v>2201006.71</v>
      </c>
      <c r="E12"/>
    </row>
    <row r="13" spans="1:5" ht="12.75">
      <c r="A13" s="11" t="s">
        <v>272</v>
      </c>
      <c r="B13" s="12">
        <f>SUM(B8:B12)</f>
        <v>2506788.32</v>
      </c>
      <c r="C13" s="88">
        <f>SUM(C8:C12)</f>
        <v>2259929.42</v>
      </c>
      <c r="E13"/>
    </row>
    <row r="14" spans="1:5" ht="12.75">
      <c r="A14" s="22" t="s">
        <v>273</v>
      </c>
      <c r="B14" s="13"/>
      <c r="C14" s="89"/>
      <c r="E14"/>
    </row>
    <row r="15" spans="1:5" ht="12.75">
      <c r="A15" s="9" t="s">
        <v>274</v>
      </c>
      <c r="B15" s="10">
        <v>104284773.63</v>
      </c>
      <c r="C15" s="87">
        <v>102950550.03</v>
      </c>
      <c r="E15"/>
    </row>
    <row r="16" spans="1:5" ht="12.75">
      <c r="A16" s="9" t="s">
        <v>275</v>
      </c>
      <c r="B16" s="10">
        <v>3937478.72</v>
      </c>
      <c r="C16" s="87">
        <v>3312934.83</v>
      </c>
      <c r="E16"/>
    </row>
    <row r="17" spans="1:5" ht="12.75">
      <c r="A17" s="9" t="s">
        <v>276</v>
      </c>
      <c r="B17" s="10">
        <v>3943986.5</v>
      </c>
      <c r="C17" s="87">
        <v>2242321.2</v>
      </c>
      <c r="E17"/>
    </row>
    <row r="18" spans="1:5" ht="12.75">
      <c r="A18" s="9" t="s">
        <v>277</v>
      </c>
      <c r="B18" s="10">
        <v>0</v>
      </c>
      <c r="C18" s="87">
        <v>0</v>
      </c>
      <c r="E18"/>
    </row>
    <row r="19" spans="1:5" ht="12.75">
      <c r="A19" s="9" t="s">
        <v>278</v>
      </c>
      <c r="B19" s="10">
        <v>2921069.84</v>
      </c>
      <c r="C19" s="87">
        <v>3085088.7</v>
      </c>
      <c r="E19"/>
    </row>
    <row r="20" spans="1:5" ht="12.75">
      <c r="A20" s="9" t="s">
        <v>279</v>
      </c>
      <c r="B20" s="10">
        <v>21381388.32</v>
      </c>
      <c r="C20" s="87">
        <v>15167435.32</v>
      </c>
      <c r="E20"/>
    </row>
    <row r="21" spans="1:5" ht="12.75">
      <c r="A21" s="9" t="s">
        <v>280</v>
      </c>
      <c r="B21" s="10">
        <v>29608.21</v>
      </c>
      <c r="C21" s="87">
        <v>28271.62</v>
      </c>
      <c r="E21"/>
    </row>
    <row r="22" spans="1:5" ht="12.75">
      <c r="A22" s="11" t="s">
        <v>281</v>
      </c>
      <c r="B22" s="12">
        <f>SUM(B15:B21)</f>
        <v>136498305.22</v>
      </c>
      <c r="C22" s="88">
        <f>SUM(C15:C21)</f>
        <v>126786601.70000002</v>
      </c>
      <c r="E22"/>
    </row>
    <row r="23" spans="1:5" ht="12.75">
      <c r="A23" s="22" t="s">
        <v>282</v>
      </c>
      <c r="B23" s="12">
        <v>298479.54</v>
      </c>
      <c r="C23" s="88">
        <v>270061.82</v>
      </c>
      <c r="E23"/>
    </row>
    <row r="24" spans="1:5" ht="12.75">
      <c r="A24" s="21" t="s">
        <v>283</v>
      </c>
      <c r="B24" s="90">
        <f>B23+B22+B13</f>
        <v>139303573.07999998</v>
      </c>
      <c r="C24" s="14">
        <f>C23+C22+C13</f>
        <v>129316592.94000001</v>
      </c>
      <c r="E24"/>
    </row>
    <row r="25" spans="1:5" ht="12.75">
      <c r="A25" s="6"/>
      <c r="B25" s="15"/>
      <c r="C25" s="15"/>
      <c r="E25"/>
    </row>
    <row r="26" spans="1:5" ht="12.75">
      <c r="A26" s="21" t="s">
        <v>284</v>
      </c>
      <c r="B26" s="16"/>
      <c r="C26" s="16"/>
      <c r="E26"/>
    </row>
    <row r="27" spans="1:5" ht="12.75" customHeight="1">
      <c r="A27" s="22" t="s">
        <v>285</v>
      </c>
      <c r="B27" s="12">
        <v>93861.03</v>
      </c>
      <c r="C27" s="88">
        <v>96401.33</v>
      </c>
      <c r="E27"/>
    </row>
    <row r="28" spans="1:5" ht="12.75" customHeight="1">
      <c r="A28" s="36" t="s">
        <v>286</v>
      </c>
      <c r="B28" s="17"/>
      <c r="C28" s="91"/>
      <c r="E28"/>
    </row>
    <row r="29" spans="1:5" ht="12.75">
      <c r="A29" s="9" t="s">
        <v>287</v>
      </c>
      <c r="B29" s="10">
        <v>32931205.41</v>
      </c>
      <c r="C29" s="87">
        <v>20473825.5</v>
      </c>
      <c r="E29"/>
    </row>
    <row r="30" spans="1:5" ht="12.75">
      <c r="A30" s="9" t="s">
        <v>288</v>
      </c>
      <c r="B30" s="10">
        <v>15993829.37</v>
      </c>
      <c r="C30" s="87">
        <v>13626204.14</v>
      </c>
      <c r="E30"/>
    </row>
    <row r="31" spans="1:5" ht="12.75">
      <c r="A31" s="9" t="s">
        <v>289</v>
      </c>
      <c r="B31" s="10">
        <v>230223.9</v>
      </c>
      <c r="C31" s="87">
        <v>193579.1</v>
      </c>
      <c r="E31"/>
    </row>
    <row r="32" spans="1:5" ht="12.75">
      <c r="A32" s="9" t="s">
        <v>290</v>
      </c>
      <c r="B32" s="10">
        <v>343270.27</v>
      </c>
      <c r="C32" s="87">
        <v>730704.15</v>
      </c>
      <c r="E32"/>
    </row>
    <row r="33" spans="1:5" ht="12.75">
      <c r="A33" s="9" t="s">
        <v>291</v>
      </c>
      <c r="B33" s="10">
        <v>1846368.82</v>
      </c>
      <c r="C33" s="87">
        <v>293864.11</v>
      </c>
      <c r="E33"/>
    </row>
    <row r="34" spans="1:5" ht="12.75">
      <c r="A34" s="9" t="s">
        <v>292</v>
      </c>
      <c r="B34" s="10">
        <v>2806892.2</v>
      </c>
      <c r="C34" s="87">
        <v>3897372.65</v>
      </c>
      <c r="E34"/>
    </row>
    <row r="35" spans="1:5" ht="12.75">
      <c r="A35" s="9" t="s">
        <v>293</v>
      </c>
      <c r="B35" s="10">
        <v>0</v>
      </c>
      <c r="C35" s="87">
        <v>0</v>
      </c>
      <c r="E35"/>
    </row>
    <row r="36" spans="1:5" ht="12.75">
      <c r="A36" s="9" t="s">
        <v>294</v>
      </c>
      <c r="B36" s="10">
        <v>1601112.15</v>
      </c>
      <c r="C36" s="87">
        <v>1351593.21</v>
      </c>
      <c r="E36"/>
    </row>
    <row r="37" spans="1:5" ht="12.75">
      <c r="A37" s="9" t="s">
        <v>295</v>
      </c>
      <c r="B37" s="10">
        <v>2672861.33</v>
      </c>
      <c r="C37" s="87">
        <v>1955668.94</v>
      </c>
      <c r="E37"/>
    </row>
    <row r="38" spans="1:5" ht="12.75">
      <c r="A38" s="9" t="s">
        <v>296</v>
      </c>
      <c r="B38" s="18">
        <v>125972.26</v>
      </c>
      <c r="C38" s="92">
        <v>210455.29</v>
      </c>
      <c r="E38"/>
    </row>
    <row r="39" spans="1:5" ht="12.75">
      <c r="A39" s="9" t="s">
        <v>297</v>
      </c>
      <c r="B39" s="18">
        <v>300751.04</v>
      </c>
      <c r="C39" s="92">
        <v>291850.18</v>
      </c>
      <c r="E39"/>
    </row>
    <row r="40" spans="1:5" ht="12.75">
      <c r="A40" s="11" t="s">
        <v>298</v>
      </c>
      <c r="B40" s="12">
        <f>SUM(B29:B39)</f>
        <v>58852486.75</v>
      </c>
      <c r="C40" s="88">
        <f>SUM(C29:C39)</f>
        <v>43025117.269999996</v>
      </c>
      <c r="E40"/>
    </row>
    <row r="41" spans="1:5" ht="12.75">
      <c r="A41" s="22" t="s">
        <v>299</v>
      </c>
      <c r="B41" s="12">
        <v>0</v>
      </c>
      <c r="C41" s="88">
        <v>0</v>
      </c>
      <c r="E41"/>
    </row>
    <row r="42" spans="1:5" ht="12.75">
      <c r="A42" s="22" t="s">
        <v>300</v>
      </c>
      <c r="B42" s="13"/>
      <c r="C42" s="89"/>
      <c r="E42"/>
    </row>
    <row r="43" spans="1:5" ht="12.75">
      <c r="A43" s="9" t="s">
        <v>301</v>
      </c>
      <c r="B43" s="10">
        <v>34732592.58</v>
      </c>
      <c r="C43" s="87">
        <v>38206328.79</v>
      </c>
      <c r="E43"/>
    </row>
    <row r="44" spans="1:5" ht="12.75">
      <c r="A44" s="9" t="s">
        <v>302</v>
      </c>
      <c r="B44" s="10">
        <v>7524.47</v>
      </c>
      <c r="C44" s="87">
        <v>4621.41</v>
      </c>
      <c r="E44"/>
    </row>
    <row r="45" spans="1:5" ht="12.75">
      <c r="A45" s="11" t="s">
        <v>303</v>
      </c>
      <c r="B45" s="12">
        <f>SUM(B43:B44)</f>
        <v>34740117.05</v>
      </c>
      <c r="C45" s="88">
        <f>SUM(C43:C44)</f>
        <v>38210950.199999996</v>
      </c>
      <c r="E45"/>
    </row>
    <row r="46" spans="1:5" ht="12.75">
      <c r="A46" s="21" t="s">
        <v>304</v>
      </c>
      <c r="B46" s="19">
        <f>B45+B27+B40</f>
        <v>93686464.83</v>
      </c>
      <c r="C46" s="93">
        <f>C45+C27+C40</f>
        <v>81332468.79999998</v>
      </c>
      <c r="E46"/>
    </row>
    <row r="47" spans="1:5" ht="12.75">
      <c r="A47" s="6"/>
      <c r="B47" s="20"/>
      <c r="C47" s="94"/>
      <c r="E47"/>
    </row>
    <row r="48" spans="1:5" ht="12.75">
      <c r="A48" s="21" t="s">
        <v>305</v>
      </c>
      <c r="B48" s="7"/>
      <c r="C48" s="86"/>
      <c r="E48"/>
    </row>
    <row r="49" spans="1:5" ht="12.75">
      <c r="A49" s="22" t="s">
        <v>306</v>
      </c>
      <c r="B49" s="10">
        <f>856159.66-B53</f>
        <v>608897.1100000001</v>
      </c>
      <c r="C49" s="87">
        <f>1145865.49-C53</f>
        <v>561683.69</v>
      </c>
      <c r="E49"/>
    </row>
    <row r="50" spans="1:5" ht="12.75">
      <c r="A50" s="21" t="s">
        <v>307</v>
      </c>
      <c r="B50" s="19">
        <f>SUM(B49:B49)</f>
        <v>608897.1100000001</v>
      </c>
      <c r="C50" s="93">
        <f>SUM(C49:C49)</f>
        <v>561683.69</v>
      </c>
      <c r="E50"/>
    </row>
    <row r="51" spans="1:5" ht="12.75">
      <c r="A51" s="35"/>
      <c r="B51" s="10"/>
      <c r="C51" s="87"/>
      <c r="E51"/>
    </row>
    <row r="52" spans="1:5" ht="12.75">
      <c r="A52" s="21" t="s">
        <v>308</v>
      </c>
      <c r="B52" s="10"/>
      <c r="C52" s="87"/>
      <c r="E52"/>
    </row>
    <row r="53" spans="1:5" ht="12.75">
      <c r="A53" s="22" t="s">
        <v>309</v>
      </c>
      <c r="B53" s="10">
        <v>247262.55</v>
      </c>
      <c r="C53" s="87">
        <v>584181.8</v>
      </c>
      <c r="E53"/>
    </row>
    <row r="54" spans="1:5" ht="12.75">
      <c r="A54" s="21" t="s">
        <v>375</v>
      </c>
      <c r="B54" s="19">
        <f>SUM(B53:B53)</f>
        <v>247262.55</v>
      </c>
      <c r="C54" s="93">
        <f>SUM(C53:C53)</f>
        <v>584181.8</v>
      </c>
      <c r="E54"/>
    </row>
    <row r="55" spans="1:5" ht="12.75">
      <c r="A55" s="37" t="s">
        <v>310</v>
      </c>
      <c r="B55" s="24">
        <f>B54+B50+B46+B24</f>
        <v>233846197.57</v>
      </c>
      <c r="C55" s="95">
        <f>C54+C50+C46+C24</f>
        <v>211794927.23</v>
      </c>
      <c r="E55"/>
    </row>
    <row r="56" spans="1:5" ht="12.75">
      <c r="A56" s="25" t="s">
        <v>311</v>
      </c>
      <c r="B56" s="26">
        <v>22771292</v>
      </c>
      <c r="C56" s="26">
        <v>22771292</v>
      </c>
      <c r="E56"/>
    </row>
    <row r="57" spans="1:5" ht="12.75">
      <c r="A57" s="38"/>
      <c r="B57" s="27"/>
      <c r="C57" s="27"/>
      <c r="E57"/>
    </row>
    <row r="58" spans="1:5" ht="12.75">
      <c r="A58" s="34" t="s">
        <v>312</v>
      </c>
      <c r="B58" s="5" t="s">
        <v>410</v>
      </c>
      <c r="C58" s="85" t="s">
        <v>394</v>
      </c>
      <c r="E58"/>
    </row>
    <row r="59" spans="1:5" ht="12.75">
      <c r="A59" s="6"/>
      <c r="B59" s="28"/>
      <c r="C59" s="96"/>
      <c r="E59"/>
    </row>
    <row r="60" spans="1:5" ht="12.75">
      <c r="A60" s="21" t="s">
        <v>374</v>
      </c>
      <c r="B60" s="28"/>
      <c r="C60" s="96"/>
      <c r="E60"/>
    </row>
    <row r="61" spans="1:5" ht="12.75">
      <c r="A61" s="22" t="s">
        <v>313</v>
      </c>
      <c r="B61" s="12">
        <v>15818847.8</v>
      </c>
      <c r="C61" s="88">
        <v>15818847.8</v>
      </c>
      <c r="E61"/>
    </row>
    <row r="62" spans="1:5" ht="12.75">
      <c r="A62" s="22" t="s">
        <v>314</v>
      </c>
      <c r="B62" s="28"/>
      <c r="C62" s="96"/>
      <c r="E62"/>
    </row>
    <row r="63" spans="1:5" ht="12.75">
      <c r="A63" s="9" t="s">
        <v>315</v>
      </c>
      <c r="B63" s="10">
        <v>263922.74</v>
      </c>
      <c r="C63" s="87">
        <v>263922.74</v>
      </c>
      <c r="E63"/>
    </row>
    <row r="64" spans="1:5" ht="12.75">
      <c r="A64" s="9" t="s">
        <v>316</v>
      </c>
      <c r="B64" s="10">
        <v>19311408.53</v>
      </c>
      <c r="C64" s="87">
        <v>20838276.73</v>
      </c>
      <c r="E64"/>
    </row>
    <row r="65" spans="1:5" ht="12.75">
      <c r="A65" s="9" t="s">
        <v>317</v>
      </c>
      <c r="B65" s="10">
        <v>2234960.77</v>
      </c>
      <c r="C65" s="87">
        <v>889922.65</v>
      </c>
      <c r="E65"/>
    </row>
    <row r="66" spans="1:5" ht="12.75">
      <c r="A66" s="11" t="s">
        <v>318</v>
      </c>
      <c r="B66" s="29">
        <f>SUM(B63:B65)</f>
        <v>21810292.04</v>
      </c>
      <c r="C66" s="97">
        <f>SUM(C63:C65)</f>
        <v>21992122.119999997</v>
      </c>
      <c r="E66"/>
    </row>
    <row r="67" spans="1:5" ht="12.75">
      <c r="A67" s="22" t="s">
        <v>319</v>
      </c>
      <c r="B67" s="30"/>
      <c r="C67" s="98"/>
      <c r="E67"/>
    </row>
    <row r="68" spans="1:5" ht="12.75">
      <c r="A68" s="9" t="s">
        <v>320</v>
      </c>
      <c r="B68" s="10">
        <v>3643199.31</v>
      </c>
      <c r="C68" s="87">
        <v>270633.08</v>
      </c>
      <c r="E68"/>
    </row>
    <row r="69" spans="1:5" ht="12.75">
      <c r="A69" s="9" t="s">
        <v>321</v>
      </c>
      <c r="B69" s="10">
        <v>12758069.08</v>
      </c>
      <c r="C69" s="87">
        <v>12305605.92</v>
      </c>
      <c r="E69"/>
    </row>
    <row r="70" spans="1:5" ht="12.75">
      <c r="A70" s="9" t="s">
        <v>322</v>
      </c>
      <c r="B70" s="10">
        <v>0</v>
      </c>
      <c r="C70" s="87">
        <v>0</v>
      </c>
      <c r="E70"/>
    </row>
    <row r="71" spans="1:5" ht="12.75">
      <c r="A71" s="11" t="s">
        <v>323</v>
      </c>
      <c r="B71" s="29">
        <f>SUM(B68:B70)</f>
        <v>16401268.39</v>
      </c>
      <c r="C71" s="97">
        <f>SUM(C68:C70)</f>
        <v>12576239</v>
      </c>
      <c r="E71"/>
    </row>
    <row r="72" spans="1:5" ht="12.75">
      <c r="A72" s="21" t="s">
        <v>324</v>
      </c>
      <c r="B72" s="19">
        <f>B71+B66+B61</f>
        <v>54030408.230000004</v>
      </c>
      <c r="C72" s="93">
        <f>C71+C66+C61</f>
        <v>50387208.92</v>
      </c>
      <c r="E72"/>
    </row>
    <row r="73" spans="1:5" ht="12.75">
      <c r="A73" s="6"/>
      <c r="B73" s="31"/>
      <c r="C73" s="99"/>
      <c r="E73"/>
    </row>
    <row r="74" spans="1:5" ht="12.75">
      <c r="A74" s="21" t="s">
        <v>377</v>
      </c>
      <c r="B74" s="19">
        <v>1063370.66</v>
      </c>
      <c r="C74" s="93">
        <v>1222845.78</v>
      </c>
      <c r="E74"/>
    </row>
    <row r="75" spans="1:5" ht="12.75">
      <c r="A75" s="6"/>
      <c r="B75" s="31"/>
      <c r="C75" s="99"/>
      <c r="E75"/>
    </row>
    <row r="76" spans="1:5" ht="12.75">
      <c r="A76" s="21" t="s">
        <v>325</v>
      </c>
      <c r="B76" s="19">
        <v>28942.41</v>
      </c>
      <c r="C76" s="93">
        <v>28421.13</v>
      </c>
      <c r="E76"/>
    </row>
    <row r="77" spans="1:5" ht="12.75">
      <c r="A77" s="6"/>
      <c r="B77" s="31"/>
      <c r="C77" s="99"/>
      <c r="E77"/>
    </row>
    <row r="78" spans="1:5" ht="12.75">
      <c r="A78" s="21" t="s">
        <v>326</v>
      </c>
      <c r="B78" s="100"/>
      <c r="C78" s="101"/>
      <c r="E78"/>
    </row>
    <row r="79" spans="1:5" ht="12.75">
      <c r="A79" s="9" t="s">
        <v>327</v>
      </c>
      <c r="B79" s="10">
        <v>1736335.7</v>
      </c>
      <c r="C79" s="87">
        <v>2382140.7</v>
      </c>
      <c r="E79"/>
    </row>
    <row r="80" spans="1:5" ht="12.75">
      <c r="A80" s="9" t="s">
        <v>328</v>
      </c>
      <c r="B80" s="10">
        <v>8000</v>
      </c>
      <c r="C80" s="87">
        <v>0</v>
      </c>
      <c r="E80"/>
    </row>
    <row r="81" spans="1:5" ht="12.75">
      <c r="A81" s="9" t="s">
        <v>329</v>
      </c>
      <c r="B81" s="10">
        <v>87610.06</v>
      </c>
      <c r="C81" s="87">
        <v>50867.19</v>
      </c>
      <c r="E81"/>
    </row>
    <row r="82" spans="1:5" ht="12.75">
      <c r="A82" s="9" t="s">
        <v>330</v>
      </c>
      <c r="B82" s="10">
        <v>352699.98</v>
      </c>
      <c r="C82" s="87">
        <v>1176888.47</v>
      </c>
      <c r="E82"/>
    </row>
    <row r="83" spans="1:5" ht="12.75">
      <c r="A83" s="9" t="s">
        <v>331</v>
      </c>
      <c r="B83" s="10">
        <v>206648.26</v>
      </c>
      <c r="C83" s="87">
        <v>994.39</v>
      </c>
      <c r="E83"/>
    </row>
    <row r="84" spans="1:5" ht="12.75">
      <c r="A84" s="9" t="s">
        <v>332</v>
      </c>
      <c r="B84" s="10">
        <v>151209.42</v>
      </c>
      <c r="C84" s="87">
        <v>24897.91</v>
      </c>
      <c r="E84"/>
    </row>
    <row r="85" spans="1:5" ht="12.75">
      <c r="A85" s="9" t="s">
        <v>333</v>
      </c>
      <c r="B85" s="10">
        <v>84753.63</v>
      </c>
      <c r="C85" s="87">
        <v>66720.99</v>
      </c>
      <c r="E85"/>
    </row>
    <row r="86" spans="1:5" ht="12.75">
      <c r="A86" s="9" t="s">
        <v>334</v>
      </c>
      <c r="B86" s="10">
        <v>0</v>
      </c>
      <c r="C86" s="87">
        <v>0</v>
      </c>
      <c r="E86"/>
    </row>
    <row r="87" spans="1:5" ht="12.75">
      <c r="A87" s="9" t="s">
        <v>335</v>
      </c>
      <c r="B87" s="10">
        <v>3796564.53</v>
      </c>
      <c r="C87" s="87">
        <v>3216533.94</v>
      </c>
      <c r="E87"/>
    </row>
    <row r="88" spans="1:5" ht="12.75">
      <c r="A88" s="9" t="s">
        <v>336</v>
      </c>
      <c r="B88" s="10">
        <v>2065173.05</v>
      </c>
      <c r="C88" s="87">
        <v>1812032.49</v>
      </c>
      <c r="E88"/>
    </row>
    <row r="89" spans="1:5" ht="12.75">
      <c r="A89" s="9" t="s">
        <v>337</v>
      </c>
      <c r="B89" s="10">
        <v>0</v>
      </c>
      <c r="C89" s="87">
        <v>0</v>
      </c>
      <c r="E89"/>
    </row>
    <row r="90" spans="1:5" ht="12.75">
      <c r="A90" s="9" t="s">
        <v>338</v>
      </c>
      <c r="B90" s="10">
        <v>5685710.7</v>
      </c>
      <c r="C90" s="87">
        <v>5043812.15</v>
      </c>
      <c r="E90"/>
    </row>
    <row r="91" spans="1:5" ht="12.75">
      <c r="A91" s="21" t="s">
        <v>339</v>
      </c>
      <c r="B91" s="19">
        <f>SUM(B79:B90)</f>
        <v>14174705.330000002</v>
      </c>
      <c r="C91" s="93">
        <f>SUM(C79:C90)</f>
        <v>13774888.23</v>
      </c>
      <c r="E91"/>
    </row>
    <row r="92" spans="1:5" ht="12.75">
      <c r="A92" s="6"/>
      <c r="B92" s="28"/>
      <c r="C92" s="96"/>
      <c r="E92"/>
    </row>
    <row r="93" spans="1:5" ht="12.75">
      <c r="A93" s="21" t="s">
        <v>340</v>
      </c>
      <c r="B93" s="100"/>
      <c r="C93" s="101"/>
      <c r="E93"/>
    </row>
    <row r="94" spans="1:5" ht="12.75">
      <c r="A94" s="9" t="s">
        <v>341</v>
      </c>
      <c r="B94" s="10">
        <v>122984321.78</v>
      </c>
      <c r="C94" s="87">
        <v>120166436.22</v>
      </c>
      <c r="E94"/>
    </row>
    <row r="95" spans="1:5" ht="12.75">
      <c r="A95" s="9" t="s">
        <v>194</v>
      </c>
      <c r="B95" s="10">
        <v>22177672.37</v>
      </c>
      <c r="C95" s="87">
        <v>18233360.6</v>
      </c>
      <c r="E95"/>
    </row>
    <row r="96" spans="1:5" ht="12.75">
      <c r="A96" s="21" t="s">
        <v>342</v>
      </c>
      <c r="B96" s="19">
        <f>SUM(B94:B95)</f>
        <v>145161994.15</v>
      </c>
      <c r="C96" s="93">
        <f>SUM(C94:C95)</f>
        <v>138399796.82</v>
      </c>
      <c r="E96"/>
    </row>
    <row r="97" spans="1:5" ht="12.75">
      <c r="A97" s="35"/>
      <c r="B97" s="32"/>
      <c r="C97" s="32"/>
      <c r="E97"/>
    </row>
    <row r="98" spans="1:5" ht="12.75">
      <c r="A98" s="21" t="s">
        <v>343</v>
      </c>
      <c r="B98" s="32"/>
      <c r="C98" s="32"/>
      <c r="E98"/>
    </row>
    <row r="99" spans="1:5" ht="12.75">
      <c r="A99" s="22" t="s">
        <v>344</v>
      </c>
      <c r="B99" s="10">
        <v>19386776.79</v>
      </c>
      <c r="C99" s="87">
        <v>7981766.35</v>
      </c>
      <c r="E99"/>
    </row>
    <row r="100" spans="1:5" ht="12.75">
      <c r="A100" s="21" t="s">
        <v>376</v>
      </c>
      <c r="B100" s="19">
        <f>SUM(B99)</f>
        <v>19386776.79</v>
      </c>
      <c r="C100" s="93">
        <f>SUM(C99)</f>
        <v>7981766.35</v>
      </c>
      <c r="E100"/>
    </row>
    <row r="101" spans="1:5" ht="12.75">
      <c r="A101" s="37" t="s">
        <v>345</v>
      </c>
      <c r="B101" s="24">
        <f>B100+B96+B91+B76+B74+B72</f>
        <v>233846197.57</v>
      </c>
      <c r="C101" s="95">
        <f>C100+C96+C91+C76+C74+C72</f>
        <v>211794927.22999996</v>
      </c>
      <c r="E101"/>
    </row>
    <row r="102" spans="1:5" ht="12.75">
      <c r="A102" s="25" t="s">
        <v>311</v>
      </c>
      <c r="B102" s="33">
        <v>52733427</v>
      </c>
      <c r="C102" s="26">
        <v>52733427</v>
      </c>
      <c r="E102"/>
    </row>
  </sheetData>
  <sheetProtection/>
  <mergeCells count="2">
    <mergeCell ref="A1:C1"/>
    <mergeCell ref="A2:C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selection activeCell="B17" sqref="B17"/>
    </sheetView>
  </sheetViews>
  <sheetFormatPr defaultColWidth="9.140625" defaultRowHeight="13.5" customHeight="1"/>
  <cols>
    <col min="1" max="1" width="56.28125" style="0" bestFit="1" customWidth="1"/>
    <col min="2" max="2" width="22.00390625" style="0" customWidth="1"/>
    <col min="3" max="3" width="18.140625" style="0" customWidth="1"/>
    <col min="4" max="4" width="12.28125" style="3" bestFit="1" customWidth="1"/>
  </cols>
  <sheetData>
    <row r="1" spans="1:3" ht="108.75" customHeight="1">
      <c r="A1" s="71"/>
      <c r="B1" s="71"/>
      <c r="C1" s="71"/>
    </row>
    <row r="2" spans="1:3" ht="20.25" customHeight="1">
      <c r="A2" s="72" t="s">
        <v>395</v>
      </c>
      <c r="B2" s="72"/>
      <c r="C2" s="72"/>
    </row>
    <row r="3" spans="1:3" ht="27.75" customHeight="1">
      <c r="A3" s="73"/>
      <c r="B3" s="73"/>
      <c r="C3" s="73"/>
    </row>
    <row r="4" spans="1:4" ht="13.5" customHeight="1">
      <c r="A4" s="74"/>
      <c r="B4" s="39" t="s">
        <v>410</v>
      </c>
      <c r="C4" s="39" t="s">
        <v>394</v>
      </c>
      <c r="D4"/>
    </row>
    <row r="5" spans="1:4" ht="13.5" customHeight="1">
      <c r="A5" s="76"/>
      <c r="B5" s="40"/>
      <c r="C5" s="40"/>
      <c r="D5"/>
    </row>
    <row r="6" spans="1:4" ht="13.5" customHeight="1">
      <c r="A6" s="77" t="s">
        <v>195</v>
      </c>
      <c r="B6" s="41"/>
      <c r="C6" s="41"/>
      <c r="D6"/>
    </row>
    <row r="7" spans="1:4" ht="13.5" customHeight="1">
      <c r="A7" s="79" t="s">
        <v>196</v>
      </c>
      <c r="B7" s="41"/>
      <c r="C7" s="41"/>
      <c r="D7"/>
    </row>
    <row r="8" spans="1:4" ht="13.5" customHeight="1">
      <c r="A8" s="81" t="s">
        <v>197</v>
      </c>
      <c r="B8" s="43">
        <v>8309987.79</v>
      </c>
      <c r="C8" s="43">
        <v>7062211.76</v>
      </c>
      <c r="D8"/>
    </row>
    <row r="9" spans="1:4" ht="13.5" customHeight="1">
      <c r="A9" s="81" t="s">
        <v>198</v>
      </c>
      <c r="B9" s="43">
        <v>1659753.06</v>
      </c>
      <c r="C9" s="43">
        <v>2088921.26</v>
      </c>
      <c r="D9"/>
    </row>
    <row r="10" spans="1:4" ht="13.5" customHeight="1">
      <c r="A10" s="81" t="s">
        <v>199</v>
      </c>
      <c r="B10" s="43">
        <v>5956637.09</v>
      </c>
      <c r="C10" s="43">
        <v>3294542.46</v>
      </c>
      <c r="D10"/>
    </row>
    <row r="11" spans="1:4" ht="13.5" customHeight="1">
      <c r="A11" s="82" t="s">
        <v>200</v>
      </c>
      <c r="B11" s="44">
        <f>SUM(B8:B10)</f>
        <v>15926377.94</v>
      </c>
      <c r="C11" s="44">
        <f>SUM(C8:C10)</f>
        <v>12445675.48</v>
      </c>
      <c r="D11"/>
    </row>
    <row r="12" spans="1:4" ht="13.5" customHeight="1">
      <c r="A12" s="79" t="s">
        <v>201</v>
      </c>
      <c r="B12" s="41"/>
      <c r="C12" s="41"/>
      <c r="D12"/>
    </row>
    <row r="13" spans="1:4" ht="13.5" customHeight="1">
      <c r="A13" s="81" t="s">
        <v>202</v>
      </c>
      <c r="B13" s="43">
        <v>52382040.7</v>
      </c>
      <c r="C13" s="43">
        <v>47689714.93</v>
      </c>
      <c r="D13"/>
    </row>
    <row r="14" spans="1:4" ht="13.5" customHeight="1">
      <c r="A14" s="81" t="s">
        <v>203</v>
      </c>
      <c r="B14" s="43">
        <v>461046.86</v>
      </c>
      <c r="C14" s="43">
        <v>787111.36</v>
      </c>
      <c r="D14"/>
    </row>
    <row r="15" spans="1:4" ht="13.5" customHeight="1">
      <c r="A15" s="81" t="s">
        <v>204</v>
      </c>
      <c r="B15" s="43">
        <v>38451.8</v>
      </c>
      <c r="C15" s="43">
        <v>70631.37</v>
      </c>
      <c r="D15"/>
    </row>
    <row r="16" spans="1:4" ht="13.5" customHeight="1">
      <c r="A16" s="81" t="s">
        <v>205</v>
      </c>
      <c r="B16" s="43">
        <v>1821237.03</v>
      </c>
      <c r="C16" s="43">
        <v>1513745.39</v>
      </c>
      <c r="D16"/>
    </row>
    <row r="17" spans="1:4" ht="13.5" customHeight="1">
      <c r="A17" s="81" t="s">
        <v>206</v>
      </c>
      <c r="B17" s="43">
        <v>637716.49</v>
      </c>
      <c r="C17" s="43">
        <v>66648.75</v>
      </c>
      <c r="D17"/>
    </row>
    <row r="18" spans="1:4" ht="13.5" customHeight="1">
      <c r="A18" s="81" t="s">
        <v>207</v>
      </c>
      <c r="B18" s="43">
        <v>1707680.78</v>
      </c>
      <c r="C18" s="43">
        <v>1602143.67</v>
      </c>
      <c r="D18"/>
    </row>
    <row r="19" spans="1:4" ht="13.5" customHeight="1">
      <c r="A19" s="81" t="s">
        <v>208</v>
      </c>
      <c r="B19" s="43">
        <v>895323.8</v>
      </c>
      <c r="C19" s="43">
        <v>706721</v>
      </c>
      <c r="D19"/>
    </row>
    <row r="20" spans="1:4" ht="13.5" customHeight="1">
      <c r="A20" s="82" t="s">
        <v>209</v>
      </c>
      <c r="B20" s="44">
        <f>SUM(B13:B19)</f>
        <v>57943497.46</v>
      </c>
      <c r="C20" s="44">
        <f>SUM(C13:C19)</f>
        <v>52436716.47</v>
      </c>
      <c r="D20"/>
    </row>
    <row r="21" spans="1:4" ht="13.5" customHeight="1">
      <c r="A21" s="83"/>
      <c r="B21" s="41"/>
      <c r="C21" s="41"/>
      <c r="D21"/>
    </row>
    <row r="22" spans="1:4" ht="13.5" customHeight="1">
      <c r="A22" s="79" t="s">
        <v>210</v>
      </c>
      <c r="B22" s="45">
        <v>0</v>
      </c>
      <c r="C22" s="45">
        <v>0</v>
      </c>
      <c r="D22"/>
    </row>
    <row r="23" spans="1:4" ht="13.5" customHeight="1">
      <c r="A23" s="79" t="s">
        <v>211</v>
      </c>
      <c r="B23" s="45">
        <v>0</v>
      </c>
      <c r="C23" s="45">
        <v>0</v>
      </c>
      <c r="D23"/>
    </row>
    <row r="24" spans="1:4" ht="13.5" customHeight="1">
      <c r="A24" s="79" t="s">
        <v>212</v>
      </c>
      <c r="B24" s="84">
        <v>7359494.25</v>
      </c>
      <c r="C24" s="84">
        <v>6881916.24</v>
      </c>
      <c r="D24"/>
    </row>
    <row r="25" spans="1:4" ht="13.5" customHeight="1">
      <c r="A25" s="79" t="s">
        <v>213</v>
      </c>
      <c r="B25" s="43">
        <v>0</v>
      </c>
      <c r="C25" s="43">
        <v>0</v>
      </c>
      <c r="D25"/>
    </row>
    <row r="26" spans="1:4" ht="13.5" customHeight="1">
      <c r="A26" s="79" t="s">
        <v>214</v>
      </c>
      <c r="B26" s="43">
        <v>94183.06</v>
      </c>
      <c r="C26" s="43">
        <v>105784.64</v>
      </c>
      <c r="D26"/>
    </row>
    <row r="27" spans="1:4" ht="13.5" customHeight="1">
      <c r="A27" s="83"/>
      <c r="B27" s="41"/>
      <c r="C27" s="41"/>
      <c r="D27"/>
    </row>
    <row r="28" spans="1:4" ht="13.5" customHeight="1">
      <c r="A28" s="78" t="s">
        <v>215</v>
      </c>
      <c r="B28" s="46">
        <f>B26+B25+B24+B23+B22+B20+B11</f>
        <v>81323552.71000001</v>
      </c>
      <c r="C28" s="46">
        <f>C26+C25+C24+C23+C22+C20+C11</f>
        <v>71870092.83</v>
      </c>
      <c r="D28"/>
    </row>
    <row r="29" spans="1:4" ht="13.5" customHeight="1">
      <c r="A29" s="83"/>
      <c r="B29" s="41"/>
      <c r="C29" s="41"/>
      <c r="D29"/>
    </row>
    <row r="30" spans="1:4" ht="13.5" customHeight="1">
      <c r="A30" s="75" t="s">
        <v>411</v>
      </c>
      <c r="B30" s="41"/>
      <c r="C30" s="41"/>
      <c r="D30"/>
    </row>
    <row r="31" spans="1:4" ht="13.5" customHeight="1">
      <c r="A31" s="79" t="s">
        <v>216</v>
      </c>
      <c r="B31" s="41"/>
      <c r="C31" s="41"/>
      <c r="D31"/>
    </row>
    <row r="32" spans="1:4" ht="13.5" customHeight="1">
      <c r="A32" s="81" t="s">
        <v>217</v>
      </c>
      <c r="B32" s="41"/>
      <c r="C32" s="41"/>
      <c r="D32"/>
    </row>
    <row r="33" spans="1:4" ht="13.5" customHeight="1">
      <c r="A33" s="81" t="s">
        <v>218</v>
      </c>
      <c r="B33" s="43">
        <v>27401810.81</v>
      </c>
      <c r="C33" s="43">
        <v>25319884.21</v>
      </c>
      <c r="D33"/>
    </row>
    <row r="34" spans="1:4" ht="13.5" customHeight="1">
      <c r="A34" s="81" t="s">
        <v>219</v>
      </c>
      <c r="B34" s="43">
        <v>1948575.97</v>
      </c>
      <c r="C34" s="43">
        <v>2266724.1</v>
      </c>
      <c r="D34"/>
    </row>
    <row r="35" spans="1:4" ht="13.5" customHeight="1">
      <c r="A35" s="81" t="s">
        <v>220</v>
      </c>
      <c r="B35" s="43">
        <v>307492.23</v>
      </c>
      <c r="C35" s="43">
        <v>293655.52</v>
      </c>
      <c r="D35"/>
    </row>
    <row r="36" spans="1:4" ht="13.5" customHeight="1">
      <c r="A36" s="81" t="s">
        <v>221</v>
      </c>
      <c r="B36" s="43">
        <v>15942.15</v>
      </c>
      <c r="C36" s="43">
        <v>19207.08</v>
      </c>
      <c r="D36"/>
    </row>
    <row r="37" spans="1:4" ht="13.5" customHeight="1">
      <c r="A37" s="81" t="s">
        <v>222</v>
      </c>
      <c r="B37" s="43">
        <v>705458.8</v>
      </c>
      <c r="C37" s="43">
        <v>677604.16</v>
      </c>
      <c r="D37"/>
    </row>
    <row r="38" spans="1:4" ht="13.5" customHeight="1">
      <c r="A38" s="82" t="s">
        <v>223</v>
      </c>
      <c r="B38" s="44">
        <f>SUM(B33:B37)</f>
        <v>30379279.959999997</v>
      </c>
      <c r="C38" s="44">
        <f>SUM(C33:C37)</f>
        <v>28577075.07</v>
      </c>
      <c r="D38"/>
    </row>
    <row r="39" spans="1:5" s="3" customFormat="1" ht="13.5" customHeight="1">
      <c r="A39" s="83"/>
      <c r="B39" s="41"/>
      <c r="C39" s="41"/>
      <c r="D39"/>
      <c r="E39"/>
    </row>
    <row r="40" spans="1:5" s="3" customFormat="1" ht="13.5" customHeight="1">
      <c r="A40" s="81" t="s">
        <v>224</v>
      </c>
      <c r="B40" s="43">
        <v>12266649.23</v>
      </c>
      <c r="C40" s="43">
        <v>11548756.66</v>
      </c>
      <c r="D40"/>
      <c r="E40"/>
    </row>
    <row r="41" spans="1:5" s="3" customFormat="1" ht="13.5" customHeight="1">
      <c r="A41" s="82" t="s">
        <v>225</v>
      </c>
      <c r="B41" s="44">
        <f>SUM(B40)</f>
        <v>12266649.23</v>
      </c>
      <c r="C41" s="44">
        <f>SUM(C40)</f>
        <v>11548756.66</v>
      </c>
      <c r="D41"/>
      <c r="E41"/>
    </row>
    <row r="42" spans="1:5" s="3" customFormat="1" ht="13.5" customHeight="1">
      <c r="A42" s="80" t="s">
        <v>226</v>
      </c>
      <c r="B42" s="44">
        <f>B41+B38</f>
        <v>42645929.19</v>
      </c>
      <c r="C42" s="44">
        <f>C41+C38</f>
        <v>40125831.730000004</v>
      </c>
      <c r="D42"/>
      <c r="E42"/>
    </row>
    <row r="43" spans="1:5" s="3" customFormat="1" ht="13.5" customHeight="1">
      <c r="A43" s="83"/>
      <c r="B43" s="41"/>
      <c r="C43" s="41"/>
      <c r="D43"/>
      <c r="E43"/>
    </row>
    <row r="44" spans="1:5" s="3" customFormat="1" ht="13.5" customHeight="1">
      <c r="A44" s="79" t="s">
        <v>227</v>
      </c>
      <c r="B44" s="41"/>
      <c r="C44" s="41"/>
      <c r="D44"/>
      <c r="E44"/>
    </row>
    <row r="45" spans="1:5" s="3" customFormat="1" ht="13.5" customHeight="1">
      <c r="A45" s="81" t="s">
        <v>228</v>
      </c>
      <c r="B45" s="43">
        <v>9235123.2</v>
      </c>
      <c r="C45" s="43">
        <v>7388262.42</v>
      </c>
      <c r="D45"/>
      <c r="E45"/>
    </row>
    <row r="46" spans="1:5" s="3" customFormat="1" ht="13.5" customHeight="1">
      <c r="A46" s="81" t="s">
        <v>229</v>
      </c>
      <c r="B46" s="43">
        <v>0</v>
      </c>
      <c r="C46" s="43">
        <v>0</v>
      </c>
      <c r="D46"/>
      <c r="E46"/>
    </row>
    <row r="47" spans="1:5" s="3" customFormat="1" ht="13.5" customHeight="1">
      <c r="A47" s="81" t="s">
        <v>230</v>
      </c>
      <c r="B47" s="43">
        <v>103834.2</v>
      </c>
      <c r="C47" s="43">
        <v>150359.97</v>
      </c>
      <c r="D47"/>
      <c r="E47"/>
    </row>
    <row r="48" spans="1:4" ht="13.5" customHeight="1">
      <c r="A48" s="81" t="s">
        <v>231</v>
      </c>
      <c r="B48" s="43">
        <v>378294.41</v>
      </c>
      <c r="C48" s="43">
        <v>392416.82</v>
      </c>
      <c r="D48"/>
    </row>
    <row r="49" spans="1:4" ht="13.5" customHeight="1">
      <c r="A49" s="81" t="s">
        <v>232</v>
      </c>
      <c r="B49" s="43">
        <v>976985.61</v>
      </c>
      <c r="C49" s="43">
        <v>893213.73</v>
      </c>
      <c r="D49"/>
    </row>
    <row r="50" spans="1:4" ht="13.5" customHeight="1">
      <c r="A50" s="81" t="s">
        <v>233</v>
      </c>
      <c r="B50" s="43">
        <v>0</v>
      </c>
      <c r="C50" s="43">
        <v>0</v>
      </c>
      <c r="D50"/>
    </row>
    <row r="51" spans="1:4" ht="13.5" customHeight="1">
      <c r="A51" s="81" t="s">
        <v>234</v>
      </c>
      <c r="B51" s="43">
        <v>666612.82</v>
      </c>
      <c r="C51" s="43">
        <v>682639.96</v>
      </c>
      <c r="D51"/>
    </row>
    <row r="52" spans="1:4" ht="13.5" customHeight="1">
      <c r="A52" s="81" t="s">
        <v>235</v>
      </c>
      <c r="B52" s="43">
        <v>9807643.01</v>
      </c>
      <c r="C52" s="43">
        <v>9474523.72</v>
      </c>
      <c r="D52"/>
    </row>
    <row r="53" spans="1:4" ht="13.5" customHeight="1">
      <c r="A53" s="81" t="s">
        <v>236</v>
      </c>
      <c r="B53" s="43">
        <v>606574.7</v>
      </c>
      <c r="C53" s="43">
        <v>559463.14</v>
      </c>
      <c r="D53"/>
    </row>
    <row r="54" spans="1:4" ht="13.5" customHeight="1">
      <c r="A54" s="81" t="s">
        <v>237</v>
      </c>
      <c r="B54" s="43">
        <v>2540.3</v>
      </c>
      <c r="C54" s="43">
        <v>-4413.31</v>
      </c>
      <c r="D54"/>
    </row>
    <row r="55" spans="1:4" ht="13.5" customHeight="1">
      <c r="A55" s="81" t="s">
        <v>238</v>
      </c>
      <c r="B55" s="43">
        <v>699098.76</v>
      </c>
      <c r="C55" s="43">
        <v>457345.56</v>
      </c>
      <c r="D55"/>
    </row>
    <row r="56" spans="1:4" ht="13.5" customHeight="1">
      <c r="A56" s="81" t="s">
        <v>239</v>
      </c>
      <c r="B56" s="43">
        <v>681191.04</v>
      </c>
      <c r="C56" s="43">
        <v>537535.55</v>
      </c>
      <c r="D56"/>
    </row>
    <row r="57" spans="1:4" ht="13.5" customHeight="1">
      <c r="A57" s="82" t="s">
        <v>240</v>
      </c>
      <c r="B57" s="44">
        <f>SUM(B45:B56)</f>
        <v>23157898.05</v>
      </c>
      <c r="C57" s="44">
        <f>SUM(C45:C56)</f>
        <v>20531347.56</v>
      </c>
      <c r="D57"/>
    </row>
    <row r="58" spans="1:4" ht="13.5" customHeight="1">
      <c r="A58" s="79" t="s">
        <v>241</v>
      </c>
      <c r="B58" s="41"/>
      <c r="C58" s="41"/>
      <c r="D58"/>
    </row>
    <row r="59" spans="1:4" ht="12.75" customHeight="1">
      <c r="A59" s="81" t="s">
        <v>242</v>
      </c>
      <c r="B59" s="43">
        <v>221851.43</v>
      </c>
      <c r="C59" s="43">
        <v>215165.21</v>
      </c>
      <c r="D59"/>
    </row>
    <row r="60" spans="1:4" ht="13.5" customHeight="1">
      <c r="A60" s="81" t="s">
        <v>243</v>
      </c>
      <c r="B60" s="43">
        <v>7751491.88</v>
      </c>
      <c r="C60" s="43">
        <v>7061493.3</v>
      </c>
      <c r="D60"/>
    </row>
    <row r="61" spans="1:4" ht="13.5" customHeight="1">
      <c r="A61" s="81" t="s">
        <v>244</v>
      </c>
      <c r="B61" s="43">
        <v>0</v>
      </c>
      <c r="C61" s="43">
        <v>0</v>
      </c>
      <c r="D61"/>
    </row>
    <row r="62" spans="1:4" ht="13.5" customHeight="1">
      <c r="A62" s="81" t="s">
        <v>245</v>
      </c>
      <c r="B62" s="43">
        <v>0</v>
      </c>
      <c r="C62" s="43">
        <v>0</v>
      </c>
      <c r="D62"/>
    </row>
    <row r="63" spans="1:4" ht="13.5" customHeight="1">
      <c r="A63" s="82" t="s">
        <v>246</v>
      </c>
      <c r="B63" s="44">
        <f>SUM(B59:B62)</f>
        <v>7973343.31</v>
      </c>
      <c r="C63" s="44">
        <f>SUM(C59:C62)</f>
        <v>7276658.51</v>
      </c>
      <c r="D63"/>
    </row>
    <row r="64" spans="1:4" ht="13.5" customHeight="1">
      <c r="A64" s="83"/>
      <c r="B64" s="41"/>
      <c r="C64" s="41"/>
      <c r="D64"/>
    </row>
    <row r="65" spans="1:4" ht="13.5" customHeight="1">
      <c r="A65" s="79" t="s">
        <v>247</v>
      </c>
      <c r="B65" s="44">
        <v>212306.09</v>
      </c>
      <c r="C65" s="44">
        <v>142236.73</v>
      </c>
      <c r="D65"/>
    </row>
    <row r="66" spans="1:4" ht="13.5" customHeight="1">
      <c r="A66" s="79" t="s">
        <v>248</v>
      </c>
      <c r="B66" s="44">
        <v>845998.41</v>
      </c>
      <c r="C66" s="44">
        <v>553829.67</v>
      </c>
      <c r="D66"/>
    </row>
    <row r="67" spans="1:4" ht="13.5" customHeight="1">
      <c r="A67" s="83"/>
      <c r="B67" s="47"/>
      <c r="C67" s="47"/>
      <c r="D67"/>
    </row>
    <row r="68" spans="1:4" ht="13.5" customHeight="1">
      <c r="A68" s="78" t="s">
        <v>249</v>
      </c>
      <c r="B68" s="46">
        <f>B66+B65+B63+B42+B57</f>
        <v>74835475.05</v>
      </c>
      <c r="C68" s="46">
        <f>C66+C65+C63+C42+C57</f>
        <v>68629904.2</v>
      </c>
      <c r="D68"/>
    </row>
    <row r="69" spans="1:4" ht="13.5" customHeight="1">
      <c r="A69" s="48" t="s">
        <v>250</v>
      </c>
      <c r="B69" s="49">
        <v>6488077.660000011</v>
      </c>
      <c r="C69" s="49">
        <v>3240188.629999995</v>
      </c>
      <c r="D69"/>
    </row>
    <row r="70" spans="1:4" ht="13.5" customHeight="1">
      <c r="A70" s="42"/>
      <c r="C70" s="41"/>
      <c r="D70"/>
    </row>
    <row r="71" spans="1:4" ht="13.5" customHeight="1">
      <c r="A71" s="77" t="s">
        <v>412</v>
      </c>
      <c r="B71" s="41"/>
      <c r="C71" s="41"/>
      <c r="D71"/>
    </row>
    <row r="72" spans="1:4" ht="13.5" customHeight="1">
      <c r="A72" s="81" t="s">
        <v>251</v>
      </c>
      <c r="B72" s="43">
        <v>33.2</v>
      </c>
      <c r="C72" s="43">
        <v>23.02</v>
      </c>
      <c r="D72"/>
    </row>
    <row r="73" spans="1:4" ht="13.5" customHeight="1">
      <c r="A73" s="81" t="s">
        <v>252</v>
      </c>
      <c r="B73" s="43">
        <v>63406.99</v>
      </c>
      <c r="C73" s="43">
        <v>48860.05</v>
      </c>
      <c r="D73"/>
    </row>
    <row r="74" spans="1:4" ht="13.5" customHeight="1">
      <c r="A74" s="81" t="s">
        <v>253</v>
      </c>
      <c r="B74" s="43">
        <v>0</v>
      </c>
      <c r="C74" s="43">
        <v>0</v>
      </c>
      <c r="D74"/>
    </row>
    <row r="75" spans="1:4" ht="13.5" customHeight="1">
      <c r="A75" s="78" t="s">
        <v>254</v>
      </c>
      <c r="B75" s="46">
        <f>B72-B73+B74</f>
        <v>-63373.79</v>
      </c>
      <c r="C75" s="46">
        <f>C72-C73+C74</f>
        <v>-48837.030000000006</v>
      </c>
      <c r="D75"/>
    </row>
    <row r="76" spans="1:4" ht="13.5" customHeight="1">
      <c r="A76" s="81" t="s">
        <v>413</v>
      </c>
      <c r="B76" s="41"/>
      <c r="C76" s="41"/>
      <c r="D76"/>
    </row>
    <row r="77" spans="1:4" ht="13.5" customHeight="1">
      <c r="A77" s="77" t="s">
        <v>255</v>
      </c>
      <c r="B77" s="41"/>
      <c r="C77" s="41"/>
      <c r="D77"/>
    </row>
    <row r="78" spans="1:4" ht="13.5" customHeight="1">
      <c r="A78" s="81" t="s">
        <v>256</v>
      </c>
      <c r="B78" s="43">
        <v>0</v>
      </c>
      <c r="C78" s="43">
        <v>0</v>
      </c>
      <c r="D78"/>
    </row>
    <row r="79" spans="1:4" ht="13.5" customHeight="1">
      <c r="A79" s="81" t="s">
        <v>257</v>
      </c>
      <c r="B79" s="43">
        <v>2582.28</v>
      </c>
      <c r="C79" s="43">
        <v>1000</v>
      </c>
      <c r="D79"/>
    </row>
    <row r="80" spans="1:4" ht="13.5" customHeight="1">
      <c r="A80" s="78" t="s">
        <v>258</v>
      </c>
      <c r="B80" s="46">
        <f>B78-B79</f>
        <v>-2582.28</v>
      </c>
      <c r="C80" s="46">
        <f>C78-C79</f>
        <v>-1000</v>
      </c>
      <c r="D80"/>
    </row>
    <row r="81" spans="1:4" ht="13.5" customHeight="1">
      <c r="A81" s="83"/>
      <c r="B81" s="47"/>
      <c r="C81" s="47"/>
      <c r="D81"/>
    </row>
    <row r="82" spans="1:4" ht="13.5" customHeight="1">
      <c r="A82" s="75" t="s">
        <v>414</v>
      </c>
      <c r="B82" s="41"/>
      <c r="C82" s="41"/>
      <c r="D82"/>
    </row>
    <row r="83" spans="1:4" ht="13.5" customHeight="1">
      <c r="A83" s="81" t="s">
        <v>259</v>
      </c>
      <c r="B83" s="43">
        <v>114731.69</v>
      </c>
      <c r="C83" s="43">
        <v>48515.56</v>
      </c>
      <c r="D83"/>
    </row>
    <row r="84" spans="1:4" ht="13.5" customHeight="1">
      <c r="A84" s="81" t="s">
        <v>260</v>
      </c>
      <c r="B84" s="43">
        <v>123035.82</v>
      </c>
      <c r="C84" s="43">
        <v>353414.34</v>
      </c>
      <c r="D84"/>
    </row>
    <row r="85" spans="1:4" ht="13.5" customHeight="1">
      <c r="A85" s="78" t="s">
        <v>261</v>
      </c>
      <c r="B85" s="46">
        <f>B83-B84</f>
        <v>-8304.130000000005</v>
      </c>
      <c r="C85" s="46">
        <f>C83-C84</f>
        <v>-304898.78</v>
      </c>
      <c r="D85"/>
    </row>
    <row r="86" spans="1:4" ht="13.5" customHeight="1">
      <c r="A86" s="83"/>
      <c r="B86" s="41"/>
      <c r="C86" s="41"/>
      <c r="D86"/>
    </row>
    <row r="87" spans="1:4" ht="13.5" customHeight="1">
      <c r="A87" s="77" t="s">
        <v>262</v>
      </c>
      <c r="B87" s="46">
        <f>B69+B75+B80+B85</f>
        <v>6413817.460000011</v>
      </c>
      <c r="C87" s="46">
        <f>C69+C75+C80+C85</f>
        <v>2885452.8199999956</v>
      </c>
      <c r="D87"/>
    </row>
    <row r="88" spans="1:4" ht="13.5" customHeight="1">
      <c r="A88" s="75" t="s">
        <v>413</v>
      </c>
      <c r="B88" s="41"/>
      <c r="C88" s="41"/>
      <c r="D88"/>
    </row>
    <row r="89" spans="1:4" ht="13.5" customHeight="1">
      <c r="A89" s="77" t="s">
        <v>263</v>
      </c>
      <c r="B89" s="46">
        <v>2770618.15</v>
      </c>
      <c r="C89" s="46">
        <v>2614819.74</v>
      </c>
      <c r="D89"/>
    </row>
    <row r="90" spans="1:4" ht="13.5" customHeight="1">
      <c r="A90" s="42"/>
      <c r="B90" s="41"/>
      <c r="C90" s="41"/>
      <c r="D90"/>
    </row>
    <row r="91" spans="1:4" ht="13.5" customHeight="1">
      <c r="A91" s="50" t="s">
        <v>264</v>
      </c>
      <c r="B91" s="51">
        <f>B87-B89</f>
        <v>3643199.310000011</v>
      </c>
      <c r="C91" s="51">
        <f>C87-C89</f>
        <v>270633.0799999954</v>
      </c>
      <c r="D91"/>
    </row>
  </sheetData>
  <sheetProtection/>
  <mergeCells count="2">
    <mergeCell ref="A1:C1"/>
    <mergeCell ref="A2:C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7"/>
  <sheetViews>
    <sheetView zoomScalePageLayoutView="0" workbookViewId="0" topLeftCell="A4">
      <selection activeCell="A17" sqref="A17"/>
    </sheetView>
  </sheetViews>
  <sheetFormatPr defaultColWidth="9.140625" defaultRowHeight="12.75"/>
  <cols>
    <col min="1" max="1" width="80.57421875" style="0" bestFit="1" customWidth="1"/>
    <col min="2" max="2" width="15.421875" style="0" customWidth="1"/>
    <col min="3" max="3" width="12.28125" style="0" bestFit="1" customWidth="1"/>
  </cols>
  <sheetData>
    <row r="1" ht="105.75" customHeight="1"/>
    <row r="2" spans="1:3" ht="18.75" customHeight="1">
      <c r="A2" s="72" t="s">
        <v>397</v>
      </c>
      <c r="B2" s="72"/>
      <c r="C2" s="72"/>
    </row>
    <row r="3" spans="1:3" ht="21" customHeight="1">
      <c r="A3" s="73"/>
      <c r="B3" s="73"/>
      <c r="C3" s="73"/>
    </row>
    <row r="4" spans="1:3" ht="12.75">
      <c r="A4" s="52"/>
      <c r="B4" s="53" t="s">
        <v>410</v>
      </c>
      <c r="C4" s="53" t="s">
        <v>394</v>
      </c>
    </row>
    <row r="5" spans="1:3" ht="12.75">
      <c r="A5" s="8" t="s">
        <v>346</v>
      </c>
      <c r="B5" s="54">
        <f>SUM(B6:B7)</f>
        <v>11460171.060000012</v>
      </c>
      <c r="C5" s="54">
        <f>SUM(C6:C7)</f>
        <v>6885687.079999995</v>
      </c>
    </row>
    <row r="6" spans="1:3" ht="12.75">
      <c r="A6" s="55" t="s">
        <v>347</v>
      </c>
      <c r="B6" s="56">
        <v>3643199.310000011</v>
      </c>
      <c r="C6" s="56">
        <v>270633.079999995</v>
      </c>
    </row>
    <row r="7" spans="1:3" ht="12.75">
      <c r="A7" s="57" t="s">
        <v>348</v>
      </c>
      <c r="B7" s="58">
        <v>7816971.75</v>
      </c>
      <c r="C7" s="58">
        <v>6615054</v>
      </c>
    </row>
    <row r="8" spans="1:3" ht="12.75">
      <c r="A8" s="55" t="s">
        <v>349</v>
      </c>
      <c r="B8" s="56">
        <v>7973343.31</v>
      </c>
      <c r="C8" s="56">
        <v>7276658.51</v>
      </c>
    </row>
    <row r="9" spans="1:3" ht="12.75">
      <c r="A9" s="55" t="s">
        <v>350</v>
      </c>
      <c r="B9" s="56">
        <v>-159475.1200000001</v>
      </c>
      <c r="C9" s="56">
        <v>-645551.3200000001</v>
      </c>
    </row>
    <row r="10" spans="1:3" ht="12.75">
      <c r="A10" s="55" t="s">
        <v>351</v>
      </c>
      <c r="B10" s="56">
        <v>521.2799999999988</v>
      </c>
      <c r="C10" s="56">
        <v>-17053.19</v>
      </c>
    </row>
    <row r="11" spans="1:3" ht="12.75">
      <c r="A11" s="55" t="s">
        <v>352</v>
      </c>
      <c r="B11" s="56">
        <v>2582.28</v>
      </c>
      <c r="C11" s="56">
        <v>1000</v>
      </c>
    </row>
    <row r="12" spans="1:3" ht="12.75">
      <c r="A12" s="8" t="s">
        <v>353</v>
      </c>
      <c r="B12" s="54">
        <f>SUM(B13:B16)</f>
        <v>3677706.5199999996</v>
      </c>
      <c r="C12" s="54">
        <f>SUM(C13:C16)</f>
        <v>-5128365.319999987</v>
      </c>
    </row>
    <row r="13" spans="1:3" ht="12.75">
      <c r="A13" s="55" t="s">
        <v>354</v>
      </c>
      <c r="B13" s="56">
        <v>-15827369.480000004</v>
      </c>
      <c r="C13" s="56">
        <v>-1966594.919999987</v>
      </c>
    </row>
    <row r="14" spans="1:3" ht="12.75">
      <c r="A14" s="55" t="s">
        <v>355</v>
      </c>
      <c r="B14" s="56">
        <v>2540.300000000003</v>
      </c>
      <c r="C14" s="56">
        <v>-4413.309999999998</v>
      </c>
    </row>
    <row r="15" spans="1:3" ht="12.75">
      <c r="A15" s="55" t="s">
        <v>356</v>
      </c>
      <c r="B15" s="56">
        <v>1045622.1000000017</v>
      </c>
      <c r="C15" s="56">
        <v>1184889</v>
      </c>
    </row>
    <row r="16" spans="1:3" ht="12.75">
      <c r="A16" s="55" t="s">
        <v>357</v>
      </c>
      <c r="B16" s="56">
        <v>18456913.6</v>
      </c>
      <c r="C16" s="56">
        <v>-4342246.09</v>
      </c>
    </row>
    <row r="17" spans="1:3" ht="12.75">
      <c r="A17" s="59" t="s">
        <v>358</v>
      </c>
      <c r="B17" s="54">
        <f>B5+B12</f>
        <v>15137877.580000011</v>
      </c>
      <c r="C17" s="54">
        <f>C5+C12</f>
        <v>1757321.7600000082</v>
      </c>
    </row>
    <row r="18" spans="1:3" ht="12.75">
      <c r="A18" s="8"/>
      <c r="B18" s="56"/>
      <c r="C18" s="56"/>
    </row>
    <row r="19" spans="1:3" ht="12.75">
      <c r="A19" s="8" t="s">
        <v>359</v>
      </c>
      <c r="B19" s="54">
        <f>SUM(B20:B22)</f>
        <v>-17962905.729999997</v>
      </c>
      <c r="C19" s="54">
        <f>SUM(C20:C22)</f>
        <v>-9185330.37</v>
      </c>
    </row>
    <row r="20" spans="1:3" ht="12.75">
      <c r="A20" s="55" t="s">
        <v>360</v>
      </c>
      <c r="B20" s="56">
        <v>-17463195.4</v>
      </c>
      <c r="C20" s="56">
        <v>-9137479.69</v>
      </c>
    </row>
    <row r="21" spans="1:3" ht="12.75">
      <c r="A21" s="55" t="s">
        <v>361</v>
      </c>
      <c r="B21" s="56">
        <v>-468710.33</v>
      </c>
      <c r="C21" s="56">
        <v>-20850.68</v>
      </c>
    </row>
    <row r="22" spans="1:3" ht="12.75">
      <c r="A22" s="55" t="s">
        <v>362</v>
      </c>
      <c r="B22" s="56">
        <v>-31000</v>
      </c>
      <c r="C22" s="56">
        <v>-27000</v>
      </c>
    </row>
    <row r="23" spans="1:3" ht="12.75">
      <c r="A23" s="8" t="s">
        <v>363</v>
      </c>
      <c r="B23" s="54">
        <f>SUM(B24:B26)</f>
        <v>0</v>
      </c>
      <c r="C23" s="54">
        <f>SUM(C24:C26)</f>
        <v>7452.7</v>
      </c>
    </row>
    <row r="24" spans="1:3" ht="12.75">
      <c r="A24" s="55" t="s">
        <v>360</v>
      </c>
      <c r="B24" s="60"/>
      <c r="C24" s="60">
        <v>1200</v>
      </c>
    </row>
    <row r="25" spans="1:3" ht="12.75">
      <c r="A25" s="55" t="s">
        <v>361</v>
      </c>
      <c r="B25" s="60"/>
      <c r="C25" s="60"/>
    </row>
    <row r="26" spans="1:3" ht="12.75">
      <c r="A26" s="55" t="s">
        <v>362</v>
      </c>
      <c r="B26" s="60"/>
      <c r="C26" s="60">
        <v>6252.7</v>
      </c>
    </row>
    <row r="27" spans="1:3" ht="12.75">
      <c r="A27" s="55"/>
      <c r="B27" s="56"/>
      <c r="C27" s="56"/>
    </row>
    <row r="28" spans="1:3" ht="12.75">
      <c r="A28" s="59" t="s">
        <v>364</v>
      </c>
      <c r="B28" s="54">
        <f>B19+B23</f>
        <v>-17962905.729999997</v>
      </c>
      <c r="C28" s="54">
        <f>C19+C23</f>
        <v>-9177877.67</v>
      </c>
    </row>
    <row r="29" spans="1:3" ht="12.75">
      <c r="A29" s="8" t="s">
        <v>365</v>
      </c>
      <c r="B29" s="54"/>
      <c r="C29" s="54"/>
    </row>
    <row r="30" spans="1:3" ht="12.75">
      <c r="A30" s="55" t="s">
        <v>366</v>
      </c>
      <c r="B30" s="56"/>
      <c r="C30" s="56"/>
    </row>
    <row r="31" spans="1:3" ht="12.75">
      <c r="A31" s="55" t="s">
        <v>367</v>
      </c>
      <c r="B31" s="56">
        <v>-645805.0000000002</v>
      </c>
      <c r="C31" s="56">
        <v>-647687.8499999996</v>
      </c>
    </row>
    <row r="32" spans="1:3" ht="12.75">
      <c r="A32" s="59" t="s">
        <v>368</v>
      </c>
      <c r="B32" s="54">
        <f>SUM(B30:B31)</f>
        <v>-645805.0000000002</v>
      </c>
      <c r="C32" s="54">
        <f>SUM(C30:C31)</f>
        <v>-647687.8499999996</v>
      </c>
    </row>
    <row r="33" spans="1:3" ht="12.75">
      <c r="A33" s="8"/>
      <c r="B33" s="54"/>
      <c r="C33" s="54"/>
    </row>
    <row r="34" spans="1:3" ht="12.75">
      <c r="A34" s="61" t="s">
        <v>369</v>
      </c>
      <c r="B34" s="62">
        <f>B17+B28+B32</f>
        <v>-3470833.1499999855</v>
      </c>
      <c r="C34" s="62">
        <f>C17+C28+C32</f>
        <v>-8068243.759999991</v>
      </c>
    </row>
    <row r="35" spans="1:3" ht="12.75">
      <c r="A35" s="55" t="s">
        <v>370</v>
      </c>
      <c r="B35" s="56">
        <v>38210950.199999996</v>
      </c>
      <c r="C35" s="56">
        <v>46279193.95999999</v>
      </c>
    </row>
    <row r="36" spans="1:3" ht="12.75">
      <c r="A36" s="55" t="s">
        <v>371</v>
      </c>
      <c r="B36" s="56">
        <v>34740117.05</v>
      </c>
      <c r="C36" s="56">
        <v>38210950.199999996</v>
      </c>
    </row>
    <row r="37" spans="1:3" ht="12.75">
      <c r="A37" s="23" t="s">
        <v>372</v>
      </c>
      <c r="B37" s="63">
        <f>B36-B35</f>
        <v>-3470833.1499999985</v>
      </c>
      <c r="C37" s="63">
        <f>C36-C35</f>
        <v>-8068243.759999998</v>
      </c>
    </row>
  </sheetData>
  <sheetProtection/>
  <mergeCells count="1">
    <mergeCell ref="A2:C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18"/>
  <sheetViews>
    <sheetView zoomScalePageLayoutView="0" workbookViewId="0" topLeftCell="A36">
      <selection activeCell="A62" sqref="A62"/>
    </sheetView>
  </sheetViews>
  <sheetFormatPr defaultColWidth="9.140625" defaultRowHeight="12" customHeight="1"/>
  <cols>
    <col min="1" max="1" width="19.00390625" style="1" customWidth="1"/>
    <col min="2" max="2" width="72.7109375" style="1" customWidth="1"/>
    <col min="3" max="3" width="16.7109375" style="1" customWidth="1"/>
    <col min="4" max="16384" width="9.140625" style="1" customWidth="1"/>
  </cols>
  <sheetData>
    <row r="1" ht="115.5" customHeight="1"/>
    <row r="2" spans="1:3" ht="25.5" customHeight="1">
      <c r="A2" s="72" t="s">
        <v>398</v>
      </c>
      <c r="B2" s="72"/>
      <c r="C2" s="72"/>
    </row>
    <row r="3" spans="1:3" ht="25.5" customHeight="1">
      <c r="A3" s="73"/>
      <c r="B3" s="73"/>
      <c r="C3" s="73"/>
    </row>
    <row r="4" spans="1:3" ht="12" customHeight="1">
      <c r="A4" s="64" t="s">
        <v>0</v>
      </c>
      <c r="B4" s="64" t="s">
        <v>1</v>
      </c>
      <c r="C4" s="65" t="s">
        <v>2</v>
      </c>
    </row>
    <row r="5" spans="1:3" ht="12" customHeight="1">
      <c r="A5" s="102" t="s">
        <v>3</v>
      </c>
      <c r="B5" s="103" t="s">
        <v>4</v>
      </c>
      <c r="C5" s="104">
        <v>114699534.21</v>
      </c>
    </row>
    <row r="6" spans="1:3" ht="12" customHeight="1">
      <c r="A6" s="102" t="s">
        <v>5</v>
      </c>
      <c r="B6" s="103" t="s">
        <v>6</v>
      </c>
      <c r="C6" s="104">
        <v>46884085.14</v>
      </c>
    </row>
    <row r="7" spans="1:3" ht="12" customHeight="1">
      <c r="A7" s="105" t="s">
        <v>7</v>
      </c>
      <c r="B7" s="106" t="s">
        <v>6</v>
      </c>
      <c r="C7" s="107">
        <v>46884085.14</v>
      </c>
    </row>
    <row r="8" spans="1:3" ht="12" customHeight="1">
      <c r="A8" s="108" t="s">
        <v>8</v>
      </c>
      <c r="B8" s="109" t="s">
        <v>9</v>
      </c>
      <c r="C8" s="110">
        <v>45082214.75</v>
      </c>
    </row>
    <row r="9" spans="1:3" ht="12" customHeight="1">
      <c r="A9" s="108" t="s">
        <v>10</v>
      </c>
      <c r="B9" s="109" t="s">
        <v>11</v>
      </c>
      <c r="C9" s="110">
        <v>44040792.83</v>
      </c>
    </row>
    <row r="10" spans="1:3" ht="12" customHeight="1">
      <c r="A10" s="108" t="s">
        <v>12</v>
      </c>
      <c r="B10" s="109" t="s">
        <v>13</v>
      </c>
      <c r="C10" s="110">
        <v>1041421.92</v>
      </c>
    </row>
    <row r="11" spans="1:3" ht="12" customHeight="1">
      <c r="A11" s="108" t="s">
        <v>14</v>
      </c>
      <c r="B11" s="109" t="s">
        <v>15</v>
      </c>
      <c r="C11" s="110">
        <v>111308.98</v>
      </c>
    </row>
    <row r="12" spans="1:3" ht="12" customHeight="1">
      <c r="A12" s="108" t="s">
        <v>16</v>
      </c>
      <c r="B12" s="109" t="s">
        <v>17</v>
      </c>
      <c r="C12" s="110">
        <v>3064</v>
      </c>
    </row>
    <row r="13" spans="1:3" ht="12" customHeight="1">
      <c r="A13" s="108" t="s">
        <v>18</v>
      </c>
      <c r="B13" s="109" t="s">
        <v>19</v>
      </c>
      <c r="C13" s="110">
        <v>108244.98</v>
      </c>
    </row>
    <row r="14" spans="1:3" ht="12" customHeight="1">
      <c r="A14" s="108" t="s">
        <v>20</v>
      </c>
      <c r="B14" s="109" t="s">
        <v>21</v>
      </c>
      <c r="C14" s="110">
        <v>117020.8</v>
      </c>
    </row>
    <row r="15" spans="1:3" ht="12" customHeight="1">
      <c r="A15" s="108" t="s">
        <v>22</v>
      </c>
      <c r="B15" s="109" t="s">
        <v>21</v>
      </c>
      <c r="C15" s="110">
        <v>117020.8</v>
      </c>
    </row>
    <row r="16" spans="1:3" ht="12" customHeight="1">
      <c r="A16" s="108" t="s">
        <v>23</v>
      </c>
      <c r="B16" s="109" t="s">
        <v>24</v>
      </c>
      <c r="C16" s="110">
        <v>1573540.61</v>
      </c>
    </row>
    <row r="17" spans="1:3" ht="12" customHeight="1">
      <c r="A17" s="108" t="s">
        <v>25</v>
      </c>
      <c r="B17" s="109" t="s">
        <v>26</v>
      </c>
      <c r="C17" s="110">
        <v>558540.61</v>
      </c>
    </row>
    <row r="18" spans="1:3" ht="12" customHeight="1">
      <c r="A18" s="108" t="s">
        <v>27</v>
      </c>
      <c r="B18" s="109" t="s">
        <v>28</v>
      </c>
      <c r="C18" s="110">
        <v>1015000</v>
      </c>
    </row>
    <row r="19" spans="1:3" ht="12" customHeight="1">
      <c r="A19" s="102" t="s">
        <v>29</v>
      </c>
      <c r="B19" s="103" t="s">
        <v>30</v>
      </c>
      <c r="C19" s="104">
        <v>14763552</v>
      </c>
    </row>
    <row r="20" spans="1:3" ht="12" customHeight="1">
      <c r="A20" s="105" t="s">
        <v>31</v>
      </c>
      <c r="B20" s="106" t="s">
        <v>32</v>
      </c>
      <c r="C20" s="107">
        <v>13581292.15</v>
      </c>
    </row>
    <row r="21" spans="1:3" ht="12" customHeight="1">
      <c r="A21" s="108" t="s">
        <v>33</v>
      </c>
      <c r="B21" s="109" t="s">
        <v>34</v>
      </c>
      <c r="C21" s="110">
        <v>16501.25</v>
      </c>
    </row>
    <row r="22" spans="1:3" ht="12" customHeight="1">
      <c r="A22" s="108" t="s">
        <v>35</v>
      </c>
      <c r="B22" s="109" t="s">
        <v>36</v>
      </c>
      <c r="C22" s="110">
        <v>13510357.22</v>
      </c>
    </row>
    <row r="23" spans="1:3" ht="12" customHeight="1">
      <c r="A23" s="108" t="s">
        <v>37</v>
      </c>
      <c r="B23" s="109" t="s">
        <v>38</v>
      </c>
      <c r="C23" s="110">
        <v>54433.68</v>
      </c>
    </row>
    <row r="24" spans="1:3" ht="12" customHeight="1">
      <c r="A24" s="105" t="s">
        <v>378</v>
      </c>
      <c r="B24" s="106" t="s">
        <v>379</v>
      </c>
      <c r="C24" s="107">
        <v>158369.05</v>
      </c>
    </row>
    <row r="25" spans="1:3" ht="12" customHeight="1">
      <c r="A25" s="108" t="s">
        <v>380</v>
      </c>
      <c r="B25" s="109" t="s">
        <v>381</v>
      </c>
      <c r="C25" s="110">
        <v>158369.05</v>
      </c>
    </row>
    <row r="26" spans="1:3" ht="12" customHeight="1">
      <c r="A26" s="105" t="s">
        <v>39</v>
      </c>
      <c r="B26" s="106" t="s">
        <v>40</v>
      </c>
      <c r="C26" s="107">
        <v>14.01</v>
      </c>
    </row>
    <row r="27" spans="1:3" ht="12" customHeight="1">
      <c r="A27" s="108" t="s">
        <v>41</v>
      </c>
      <c r="B27" s="109" t="s">
        <v>42</v>
      </c>
      <c r="C27" s="110">
        <v>14.01</v>
      </c>
    </row>
    <row r="28" spans="1:3" ht="12" customHeight="1">
      <c r="A28" s="105" t="s">
        <v>43</v>
      </c>
      <c r="B28" s="106" t="s">
        <v>44</v>
      </c>
      <c r="C28" s="107">
        <v>1023876.79</v>
      </c>
    </row>
    <row r="29" spans="1:3" ht="12" customHeight="1">
      <c r="A29" s="108" t="s">
        <v>415</v>
      </c>
      <c r="B29" s="109" t="s">
        <v>416</v>
      </c>
      <c r="C29" s="110">
        <v>10175</v>
      </c>
    </row>
    <row r="30" spans="1:3" ht="12" customHeight="1">
      <c r="A30" s="108" t="s">
        <v>45</v>
      </c>
      <c r="B30" s="109" t="s">
        <v>46</v>
      </c>
      <c r="C30" s="110">
        <v>245942.73</v>
      </c>
    </row>
    <row r="31" spans="1:3" ht="12" customHeight="1">
      <c r="A31" s="108" t="s">
        <v>47</v>
      </c>
      <c r="B31" s="109" t="s">
        <v>48</v>
      </c>
      <c r="C31" s="110">
        <v>767759.06</v>
      </c>
    </row>
    <row r="32" spans="1:3" ht="12" customHeight="1">
      <c r="A32" s="102" t="s">
        <v>49</v>
      </c>
      <c r="B32" s="103" t="s">
        <v>50</v>
      </c>
      <c r="C32" s="104">
        <v>23306119.92</v>
      </c>
    </row>
    <row r="33" spans="1:3" ht="12" customHeight="1">
      <c r="A33" s="105" t="s">
        <v>51</v>
      </c>
      <c r="B33" s="106" t="s">
        <v>52</v>
      </c>
      <c r="C33" s="107">
        <v>20291805.18</v>
      </c>
    </row>
    <row r="34" spans="1:3" ht="12" customHeight="1">
      <c r="A34" s="108" t="s">
        <v>53</v>
      </c>
      <c r="B34" s="109" t="s">
        <v>54</v>
      </c>
      <c r="C34" s="110">
        <v>18158474.36</v>
      </c>
    </row>
    <row r="35" spans="1:3" ht="12" customHeight="1">
      <c r="A35" s="108" t="s">
        <v>55</v>
      </c>
      <c r="B35" s="109" t="s">
        <v>56</v>
      </c>
      <c r="C35" s="110">
        <v>15735765.04</v>
      </c>
    </row>
    <row r="36" spans="1:3" ht="12" customHeight="1">
      <c r="A36" s="108" t="s">
        <v>57</v>
      </c>
      <c r="B36" s="109" t="s">
        <v>58</v>
      </c>
      <c r="C36" s="110">
        <v>2422709.32</v>
      </c>
    </row>
    <row r="37" spans="1:3" ht="12" customHeight="1">
      <c r="A37" s="108" t="s">
        <v>59</v>
      </c>
      <c r="B37" s="109" t="s">
        <v>60</v>
      </c>
      <c r="C37" s="110">
        <v>271786.26</v>
      </c>
    </row>
    <row r="38" spans="1:3" ht="12" customHeight="1">
      <c r="A38" s="108" t="s">
        <v>61</v>
      </c>
      <c r="B38" s="109" t="s">
        <v>62</v>
      </c>
      <c r="C38" s="110">
        <v>271786.26</v>
      </c>
    </row>
    <row r="39" spans="1:3" ht="12" customHeight="1">
      <c r="A39" s="108" t="s">
        <v>63</v>
      </c>
      <c r="B39" s="109" t="s">
        <v>64</v>
      </c>
      <c r="C39" s="110">
        <v>113500</v>
      </c>
    </row>
    <row r="40" spans="1:3" ht="12" customHeight="1">
      <c r="A40" s="108" t="s">
        <v>65</v>
      </c>
      <c r="B40" s="109" t="s">
        <v>64</v>
      </c>
      <c r="C40" s="110">
        <v>113500</v>
      </c>
    </row>
    <row r="41" spans="1:3" ht="12" customHeight="1">
      <c r="A41" s="108" t="s">
        <v>66</v>
      </c>
      <c r="B41" s="109" t="s">
        <v>67</v>
      </c>
      <c r="C41" s="110">
        <v>1748044.56</v>
      </c>
    </row>
    <row r="42" spans="1:3" ht="12" customHeight="1">
      <c r="A42" s="108" t="s">
        <v>68</v>
      </c>
      <c r="B42" s="109" t="s">
        <v>69</v>
      </c>
      <c r="C42" s="110">
        <v>606057.18</v>
      </c>
    </row>
    <row r="43" spans="1:3" ht="12" customHeight="1">
      <c r="A43" s="108" t="s">
        <v>70</v>
      </c>
      <c r="B43" s="109" t="s">
        <v>71</v>
      </c>
      <c r="C43" s="110">
        <v>1141987.38</v>
      </c>
    </row>
    <row r="44" spans="1:3" ht="12" customHeight="1">
      <c r="A44" s="105" t="s">
        <v>72</v>
      </c>
      <c r="B44" s="106" t="s">
        <v>73</v>
      </c>
      <c r="C44" s="107">
        <v>3014314.74</v>
      </c>
    </row>
    <row r="45" spans="1:3" ht="12" customHeight="1">
      <c r="A45" s="108" t="s">
        <v>74</v>
      </c>
      <c r="B45" s="109" t="s">
        <v>75</v>
      </c>
      <c r="C45" s="110">
        <v>3010814.74</v>
      </c>
    </row>
    <row r="46" spans="1:3" ht="12" customHeight="1">
      <c r="A46" s="108" t="s">
        <v>382</v>
      </c>
      <c r="B46" s="109" t="s">
        <v>383</v>
      </c>
      <c r="C46" s="110">
        <v>144557.64</v>
      </c>
    </row>
    <row r="47" spans="1:3" ht="12" customHeight="1">
      <c r="A47" s="108" t="s">
        <v>76</v>
      </c>
      <c r="B47" s="109" t="s">
        <v>77</v>
      </c>
      <c r="C47" s="110">
        <v>2866257.1</v>
      </c>
    </row>
    <row r="48" spans="1:3" ht="12" customHeight="1">
      <c r="A48" s="108" t="s">
        <v>399</v>
      </c>
      <c r="B48" s="109" t="s">
        <v>400</v>
      </c>
      <c r="C48" s="110">
        <v>3500</v>
      </c>
    </row>
    <row r="49" spans="1:3" ht="12" customHeight="1">
      <c r="A49" s="108" t="s">
        <v>401</v>
      </c>
      <c r="B49" s="109" t="s">
        <v>400</v>
      </c>
      <c r="C49" s="110">
        <v>3500</v>
      </c>
    </row>
    <row r="50" spans="1:3" ht="12" customHeight="1">
      <c r="A50" s="102" t="s">
        <v>78</v>
      </c>
      <c r="B50" s="103" t="s">
        <v>79</v>
      </c>
      <c r="C50" s="104">
        <v>29745777.15</v>
      </c>
    </row>
    <row r="51" spans="1:3" ht="12" customHeight="1">
      <c r="A51" s="105" t="s">
        <v>80</v>
      </c>
      <c r="B51" s="106" t="s">
        <v>81</v>
      </c>
      <c r="C51" s="107">
        <v>26449070.12</v>
      </c>
    </row>
    <row r="52" spans="1:3" ht="12" customHeight="1">
      <c r="A52" s="108" t="s">
        <v>402</v>
      </c>
      <c r="B52" s="109" t="s">
        <v>403</v>
      </c>
      <c r="C52" s="110">
        <v>176112</v>
      </c>
    </row>
    <row r="53" spans="1:3" ht="12" customHeight="1">
      <c r="A53" s="108" t="s">
        <v>82</v>
      </c>
      <c r="B53" s="109" t="s">
        <v>83</v>
      </c>
      <c r="C53" s="110">
        <v>22198612.89</v>
      </c>
    </row>
    <row r="54" spans="1:3" ht="12" customHeight="1">
      <c r="A54" s="108" t="s">
        <v>84</v>
      </c>
      <c r="B54" s="109" t="s">
        <v>85</v>
      </c>
      <c r="C54" s="110">
        <v>154411.08</v>
      </c>
    </row>
    <row r="55" spans="1:3" ht="12" customHeight="1">
      <c r="A55" s="108" t="s">
        <v>86</v>
      </c>
      <c r="B55" s="109" t="s">
        <v>87</v>
      </c>
      <c r="C55" s="110">
        <v>3919934.15</v>
      </c>
    </row>
    <row r="56" spans="1:3" ht="12" customHeight="1">
      <c r="A56" s="105" t="s">
        <v>88</v>
      </c>
      <c r="B56" s="106" t="s">
        <v>89</v>
      </c>
      <c r="C56" s="107">
        <v>3296707.03</v>
      </c>
    </row>
    <row r="57" spans="1:3" ht="12" customHeight="1">
      <c r="A57" s="108" t="s">
        <v>417</v>
      </c>
      <c r="B57" s="109" t="s">
        <v>418</v>
      </c>
      <c r="C57" s="110">
        <v>1498800.71</v>
      </c>
    </row>
    <row r="58" spans="1:3" ht="12" customHeight="1">
      <c r="A58" s="108" t="s">
        <v>90</v>
      </c>
      <c r="B58" s="109" t="s">
        <v>91</v>
      </c>
      <c r="C58" s="110">
        <v>418357.4</v>
      </c>
    </row>
    <row r="59" spans="1:3" ht="12" customHeight="1">
      <c r="A59" s="108" t="s">
        <v>419</v>
      </c>
      <c r="B59" s="109" t="s">
        <v>420</v>
      </c>
      <c r="C59" s="110">
        <v>2130</v>
      </c>
    </row>
    <row r="60" spans="1:3" ht="12" customHeight="1">
      <c r="A60" s="108" t="s">
        <v>92</v>
      </c>
      <c r="B60" s="109" t="s">
        <v>93</v>
      </c>
      <c r="C60" s="110">
        <v>1247140</v>
      </c>
    </row>
    <row r="61" spans="1:3" ht="12" customHeight="1">
      <c r="A61" s="108" t="s">
        <v>94</v>
      </c>
      <c r="B61" s="109" t="s">
        <v>95</v>
      </c>
      <c r="C61" s="110">
        <v>130278.92</v>
      </c>
    </row>
    <row r="62" spans="1:3" ht="12" customHeight="1">
      <c r="A62" s="64" t="s">
        <v>0</v>
      </c>
      <c r="B62" s="64" t="s">
        <v>96</v>
      </c>
      <c r="C62" s="65" t="s">
        <v>193</v>
      </c>
    </row>
    <row r="63" spans="1:3" ht="12" customHeight="1">
      <c r="A63" s="102" t="s">
        <v>97</v>
      </c>
      <c r="B63" s="102" t="s">
        <v>98</v>
      </c>
      <c r="C63" s="104">
        <v>118173270.42</v>
      </c>
    </row>
    <row r="64" spans="1:3" ht="12" customHeight="1">
      <c r="A64" s="102" t="s">
        <v>99</v>
      </c>
      <c r="B64" s="102" t="s">
        <v>100</v>
      </c>
      <c r="C64" s="104">
        <v>69794006.63</v>
      </c>
    </row>
    <row r="65" spans="1:3" ht="12" customHeight="1">
      <c r="A65" s="105" t="s">
        <v>101</v>
      </c>
      <c r="B65" s="105" t="s">
        <v>102</v>
      </c>
      <c r="C65" s="107">
        <v>40526796.13</v>
      </c>
    </row>
    <row r="66" spans="1:3" ht="12" customHeight="1">
      <c r="A66" s="108" t="s">
        <v>103</v>
      </c>
      <c r="B66" s="108" t="s">
        <v>104</v>
      </c>
      <c r="C66" s="110">
        <v>31594456.16</v>
      </c>
    </row>
    <row r="67" spans="1:3" ht="12" customHeight="1">
      <c r="A67" s="108" t="s">
        <v>105</v>
      </c>
      <c r="B67" s="108" t="s">
        <v>106</v>
      </c>
      <c r="C67" s="110">
        <v>8932339.97</v>
      </c>
    </row>
    <row r="68" spans="1:3" ht="12" customHeight="1">
      <c r="A68" s="105" t="s">
        <v>107</v>
      </c>
      <c r="B68" s="105" t="s">
        <v>108</v>
      </c>
      <c r="C68" s="107">
        <v>2990820.04</v>
      </c>
    </row>
    <row r="69" spans="1:3" ht="12" customHeight="1">
      <c r="A69" s="108" t="s">
        <v>109</v>
      </c>
      <c r="B69" s="108" t="s">
        <v>110</v>
      </c>
      <c r="C69" s="110">
        <v>2990820.04</v>
      </c>
    </row>
    <row r="70" spans="1:3" ht="12" customHeight="1">
      <c r="A70" s="105" t="s">
        <v>111</v>
      </c>
      <c r="B70" s="105" t="s">
        <v>112</v>
      </c>
      <c r="C70" s="107">
        <v>15049328.16</v>
      </c>
    </row>
    <row r="71" spans="1:3" ht="12" customHeight="1">
      <c r="A71" s="108" t="s">
        <v>113</v>
      </c>
      <c r="B71" s="108" t="s">
        <v>114</v>
      </c>
      <c r="C71" s="110">
        <v>2083024.59</v>
      </c>
    </row>
    <row r="72" spans="1:3" ht="12" customHeight="1">
      <c r="A72" s="108" t="s">
        <v>115</v>
      </c>
      <c r="B72" s="108" t="s">
        <v>116</v>
      </c>
      <c r="C72" s="110">
        <v>12966303.57</v>
      </c>
    </row>
    <row r="73" spans="1:3" ht="12" customHeight="1">
      <c r="A73" s="105" t="s">
        <v>117</v>
      </c>
      <c r="B73" s="105" t="s">
        <v>6</v>
      </c>
      <c r="C73" s="107">
        <v>9599051.12</v>
      </c>
    </row>
    <row r="74" spans="1:3" ht="12" customHeight="1">
      <c r="A74" s="108" t="s">
        <v>118</v>
      </c>
      <c r="B74" s="108" t="s">
        <v>119</v>
      </c>
      <c r="C74" s="110">
        <v>191223.54</v>
      </c>
    </row>
    <row r="75" spans="1:3" ht="12" customHeight="1">
      <c r="A75" s="108" t="s">
        <v>120</v>
      </c>
      <c r="B75" s="108" t="s">
        <v>121</v>
      </c>
      <c r="C75" s="110">
        <v>191223.54</v>
      </c>
    </row>
    <row r="76" spans="1:3" ht="12" customHeight="1">
      <c r="A76" s="108" t="s">
        <v>122</v>
      </c>
      <c r="B76" s="108" t="s">
        <v>123</v>
      </c>
      <c r="C76" s="110">
        <v>8773331.32</v>
      </c>
    </row>
    <row r="77" spans="1:3" ht="12" customHeight="1">
      <c r="A77" s="108" t="s">
        <v>124</v>
      </c>
      <c r="B77" s="108" t="s">
        <v>125</v>
      </c>
      <c r="C77" s="110">
        <v>7562298.49</v>
      </c>
    </row>
    <row r="78" spans="1:3" ht="12" customHeight="1">
      <c r="A78" s="108" t="s">
        <v>126</v>
      </c>
      <c r="B78" s="108" t="s">
        <v>127</v>
      </c>
      <c r="C78" s="110">
        <v>1211032.83</v>
      </c>
    </row>
    <row r="79" spans="1:3" ht="12" customHeight="1">
      <c r="A79" s="108" t="s">
        <v>128</v>
      </c>
      <c r="B79" s="108" t="s">
        <v>129</v>
      </c>
      <c r="C79" s="110">
        <v>180453.6</v>
      </c>
    </row>
    <row r="80" spans="1:3" ht="12" customHeight="1">
      <c r="A80" s="108" t="s">
        <v>421</v>
      </c>
      <c r="B80" s="108" t="s">
        <v>422</v>
      </c>
      <c r="C80" s="110">
        <v>22946</v>
      </c>
    </row>
    <row r="81" spans="1:3" ht="12" customHeight="1">
      <c r="A81" s="108" t="s">
        <v>130</v>
      </c>
      <c r="B81" s="108" t="s">
        <v>131</v>
      </c>
      <c r="C81" s="110">
        <v>157507.6</v>
      </c>
    </row>
    <row r="82" spans="1:3" ht="12" customHeight="1">
      <c r="A82" s="108" t="s">
        <v>132</v>
      </c>
      <c r="B82" s="108" t="s">
        <v>133</v>
      </c>
      <c r="C82" s="110">
        <v>301083.06</v>
      </c>
    </row>
    <row r="83" spans="1:3" ht="12" customHeight="1">
      <c r="A83" s="108" t="s">
        <v>134</v>
      </c>
      <c r="B83" s="108" t="s">
        <v>133</v>
      </c>
      <c r="C83" s="110">
        <v>301083.06</v>
      </c>
    </row>
    <row r="84" spans="1:3" ht="12" customHeight="1">
      <c r="A84" s="108" t="s">
        <v>135</v>
      </c>
      <c r="B84" s="108" t="s">
        <v>136</v>
      </c>
      <c r="C84" s="110">
        <v>152959.6</v>
      </c>
    </row>
    <row r="85" spans="1:3" ht="12" customHeight="1">
      <c r="A85" s="108" t="s">
        <v>404</v>
      </c>
      <c r="B85" s="108" t="s">
        <v>405</v>
      </c>
      <c r="C85" s="110">
        <v>152959.6</v>
      </c>
    </row>
    <row r="86" spans="1:3" ht="12" customHeight="1">
      <c r="A86" s="105" t="s">
        <v>137</v>
      </c>
      <c r="B86" s="105" t="s">
        <v>138</v>
      </c>
      <c r="C86" s="107">
        <v>44324.72</v>
      </c>
    </row>
    <row r="87" spans="1:3" ht="12" customHeight="1">
      <c r="A87" s="108" t="s">
        <v>139</v>
      </c>
      <c r="B87" s="108" t="s">
        <v>140</v>
      </c>
      <c r="C87" s="110">
        <v>44324.72</v>
      </c>
    </row>
    <row r="88" spans="1:3" ht="12" customHeight="1">
      <c r="A88" s="105" t="s">
        <v>141</v>
      </c>
      <c r="B88" s="105" t="s">
        <v>142</v>
      </c>
      <c r="C88" s="107">
        <v>344131.26</v>
      </c>
    </row>
    <row r="89" spans="1:3" ht="12" customHeight="1">
      <c r="A89" s="108" t="s">
        <v>143</v>
      </c>
      <c r="B89" s="108" t="s">
        <v>144</v>
      </c>
      <c r="C89" s="110">
        <v>344131.26</v>
      </c>
    </row>
    <row r="90" spans="1:3" ht="12" customHeight="1">
      <c r="A90" s="105" t="s">
        <v>145</v>
      </c>
      <c r="B90" s="105" t="s">
        <v>146</v>
      </c>
      <c r="C90" s="107">
        <v>1239555.2</v>
      </c>
    </row>
    <row r="91" spans="1:3" ht="12" customHeight="1">
      <c r="A91" s="108" t="s">
        <v>147</v>
      </c>
      <c r="B91" s="108" t="s">
        <v>148</v>
      </c>
      <c r="C91" s="110">
        <v>538549.79</v>
      </c>
    </row>
    <row r="92" spans="1:3" ht="12" customHeight="1">
      <c r="A92" s="108" t="s">
        <v>149</v>
      </c>
      <c r="B92" s="108" t="s">
        <v>150</v>
      </c>
      <c r="C92" s="110">
        <v>110959.77</v>
      </c>
    </row>
    <row r="93" spans="1:3" ht="12" customHeight="1">
      <c r="A93" s="108" t="s">
        <v>151</v>
      </c>
      <c r="B93" s="108" t="s">
        <v>152</v>
      </c>
      <c r="C93" s="110">
        <v>8025.83</v>
      </c>
    </row>
    <row r="94" spans="1:3" ht="12" customHeight="1">
      <c r="A94" s="108" t="s">
        <v>153</v>
      </c>
      <c r="B94" s="108" t="s">
        <v>154</v>
      </c>
      <c r="C94" s="110">
        <v>582019.81</v>
      </c>
    </row>
    <row r="95" spans="1:3" ht="12" customHeight="1">
      <c r="A95" s="102" t="s">
        <v>155</v>
      </c>
      <c r="B95" s="102" t="s">
        <v>156</v>
      </c>
      <c r="C95" s="104">
        <v>17666194.76</v>
      </c>
    </row>
    <row r="96" spans="1:3" ht="12" customHeight="1">
      <c r="A96" s="105" t="s">
        <v>157</v>
      </c>
      <c r="B96" s="105" t="s">
        <v>158</v>
      </c>
      <c r="C96" s="107">
        <v>17586313.55</v>
      </c>
    </row>
    <row r="97" spans="1:3" ht="12" customHeight="1">
      <c r="A97" s="108" t="s">
        <v>159</v>
      </c>
      <c r="B97" s="108" t="s">
        <v>160</v>
      </c>
      <c r="C97" s="110">
        <v>16396572.63</v>
      </c>
    </row>
    <row r="98" spans="1:3" ht="12" customHeight="1">
      <c r="A98" s="108" t="s">
        <v>161</v>
      </c>
      <c r="B98" s="108" t="s">
        <v>162</v>
      </c>
      <c r="C98" s="110">
        <v>1189740.92</v>
      </c>
    </row>
    <row r="99" spans="1:3" ht="12" customHeight="1">
      <c r="A99" s="105" t="s">
        <v>163</v>
      </c>
      <c r="B99" s="105" t="s">
        <v>52</v>
      </c>
      <c r="C99" s="107">
        <v>79881.21</v>
      </c>
    </row>
    <row r="100" spans="1:3" ht="12" customHeight="1">
      <c r="A100" s="108" t="s">
        <v>164</v>
      </c>
      <c r="B100" s="108" t="s">
        <v>165</v>
      </c>
      <c r="C100" s="110">
        <v>21000</v>
      </c>
    </row>
    <row r="101" spans="1:3" ht="12" customHeight="1">
      <c r="A101" s="108" t="s">
        <v>423</v>
      </c>
      <c r="B101" s="108" t="s">
        <v>424</v>
      </c>
      <c r="C101" s="110">
        <v>21000</v>
      </c>
    </row>
    <row r="102" spans="1:3" ht="12" customHeight="1">
      <c r="A102" s="108" t="s">
        <v>406</v>
      </c>
      <c r="B102" s="108" t="s">
        <v>407</v>
      </c>
      <c r="C102" s="110">
        <v>58881.21</v>
      </c>
    </row>
    <row r="103" spans="1:3" ht="12" customHeight="1">
      <c r="A103" s="108" t="s">
        <v>425</v>
      </c>
      <c r="B103" s="108" t="s">
        <v>407</v>
      </c>
      <c r="C103" s="110">
        <v>58881.21</v>
      </c>
    </row>
    <row r="104" spans="1:3" ht="12" customHeight="1">
      <c r="A104" s="102" t="s">
        <v>166</v>
      </c>
      <c r="B104" s="102" t="s">
        <v>167</v>
      </c>
      <c r="C104" s="104">
        <v>14250</v>
      </c>
    </row>
    <row r="105" spans="1:3" ht="12" customHeight="1">
      <c r="A105" s="105" t="s">
        <v>168</v>
      </c>
      <c r="B105" s="105" t="s">
        <v>169</v>
      </c>
      <c r="C105" s="107">
        <v>14250</v>
      </c>
    </row>
    <row r="106" spans="1:3" ht="12" customHeight="1">
      <c r="A106" s="108" t="s">
        <v>170</v>
      </c>
      <c r="B106" s="108" t="s">
        <v>171</v>
      </c>
      <c r="C106" s="110">
        <v>14250</v>
      </c>
    </row>
    <row r="107" spans="1:3" ht="12" customHeight="1">
      <c r="A107" s="102" t="s">
        <v>172</v>
      </c>
      <c r="B107" s="102" t="s">
        <v>173</v>
      </c>
      <c r="C107" s="104">
        <v>645805</v>
      </c>
    </row>
    <row r="108" spans="1:3" ht="12" customHeight="1">
      <c r="A108" s="105" t="s">
        <v>174</v>
      </c>
      <c r="B108" s="105" t="s">
        <v>175</v>
      </c>
      <c r="C108" s="107">
        <v>645805</v>
      </c>
    </row>
    <row r="109" spans="1:3" ht="12" customHeight="1">
      <c r="A109" s="108" t="s">
        <v>176</v>
      </c>
      <c r="B109" s="108" t="s">
        <v>175</v>
      </c>
      <c r="C109" s="110">
        <v>645805</v>
      </c>
    </row>
    <row r="110" spans="1:3" ht="12" customHeight="1">
      <c r="A110" s="102" t="s">
        <v>177</v>
      </c>
      <c r="B110" s="102" t="s">
        <v>178</v>
      </c>
      <c r="C110" s="104">
        <v>30053014.03</v>
      </c>
    </row>
    <row r="111" spans="1:3" ht="12" customHeight="1">
      <c r="A111" s="105" t="s">
        <v>179</v>
      </c>
      <c r="B111" s="105" t="s">
        <v>180</v>
      </c>
      <c r="C111" s="107">
        <v>26623513.23</v>
      </c>
    </row>
    <row r="112" spans="1:3" ht="12" customHeight="1">
      <c r="A112" s="108" t="s">
        <v>181</v>
      </c>
      <c r="B112" s="108" t="s">
        <v>182</v>
      </c>
      <c r="C112" s="110">
        <v>22564912.51</v>
      </c>
    </row>
    <row r="113" spans="1:3" ht="12" customHeight="1">
      <c r="A113" s="108" t="s">
        <v>183</v>
      </c>
      <c r="B113" s="108" t="s">
        <v>184</v>
      </c>
      <c r="C113" s="110">
        <v>159261.56</v>
      </c>
    </row>
    <row r="114" spans="1:3" ht="12" customHeight="1">
      <c r="A114" s="108" t="s">
        <v>185</v>
      </c>
      <c r="B114" s="108" t="s">
        <v>186</v>
      </c>
      <c r="C114" s="110">
        <v>3899339.16</v>
      </c>
    </row>
    <row r="115" spans="1:3" ht="12" customHeight="1">
      <c r="A115" s="105" t="s">
        <v>187</v>
      </c>
      <c r="B115" s="105" t="s">
        <v>188</v>
      </c>
      <c r="C115" s="107">
        <v>3429500.8</v>
      </c>
    </row>
    <row r="116" spans="1:3" ht="12" customHeight="1">
      <c r="A116" s="108" t="s">
        <v>384</v>
      </c>
      <c r="B116" s="108" t="s">
        <v>385</v>
      </c>
      <c r="C116" s="110">
        <v>1232829.6</v>
      </c>
    </row>
    <row r="117" spans="1:3" ht="12" customHeight="1">
      <c r="A117" s="108" t="s">
        <v>189</v>
      </c>
      <c r="B117" s="108" t="s">
        <v>190</v>
      </c>
      <c r="C117" s="110">
        <v>2070152</v>
      </c>
    </row>
    <row r="118" spans="1:3" ht="12" customHeight="1">
      <c r="A118" s="108" t="s">
        <v>191</v>
      </c>
      <c r="B118" s="108" t="s">
        <v>192</v>
      </c>
      <c r="C118" s="110">
        <v>126519.2</v>
      </c>
    </row>
  </sheetData>
  <sheetProtection/>
  <mergeCells count="1">
    <mergeCell ref="A2:C3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14.00390625" style="0" bestFit="1" customWidth="1"/>
    <col min="2" max="2" width="51.140625" style="2" customWidth="1"/>
    <col min="3" max="3" width="14.8515625" style="0" bestFit="1" customWidth="1"/>
    <col min="4" max="4" width="12.8515625" style="0" bestFit="1" customWidth="1"/>
    <col min="5" max="5" width="15.28125" style="0" bestFit="1" customWidth="1"/>
    <col min="6" max="6" width="13.28125" style="0" bestFit="1" customWidth="1"/>
    <col min="7" max="7" width="15.421875" style="0" customWidth="1"/>
    <col min="8" max="8" width="15.28125" style="0" bestFit="1" customWidth="1"/>
    <col min="9" max="9" width="15.421875" style="0" customWidth="1"/>
    <col min="10" max="10" width="13.7109375" style="0" customWidth="1"/>
  </cols>
  <sheetData>
    <row r="1" ht="113.25" customHeight="1"/>
    <row r="2" spans="1:10" ht="39" customHeight="1">
      <c r="A2" s="73" t="s">
        <v>408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03.5" customHeight="1">
      <c r="A3" s="64" t="s">
        <v>0</v>
      </c>
      <c r="B3" s="64" t="s">
        <v>96</v>
      </c>
      <c r="C3" s="64" t="s">
        <v>387</v>
      </c>
      <c r="D3" s="64" t="s">
        <v>388</v>
      </c>
      <c r="E3" s="64" t="s">
        <v>389</v>
      </c>
      <c r="F3" s="64" t="s">
        <v>390</v>
      </c>
      <c r="G3" s="64" t="s">
        <v>391</v>
      </c>
      <c r="H3" s="64" t="s">
        <v>392</v>
      </c>
      <c r="I3" s="64" t="s">
        <v>393</v>
      </c>
      <c r="J3" s="64" t="s">
        <v>409</v>
      </c>
    </row>
    <row r="4" spans="1:10" ht="12.75">
      <c r="A4" s="66" t="s">
        <v>103</v>
      </c>
      <c r="B4" s="67" t="s">
        <v>104</v>
      </c>
      <c r="C4" s="68">
        <v>14771230.72</v>
      </c>
      <c r="D4" s="68">
        <v>0</v>
      </c>
      <c r="E4" s="68">
        <v>12482821.17</v>
      </c>
      <c r="F4" s="68">
        <v>0</v>
      </c>
      <c r="G4" s="68">
        <v>683575.86</v>
      </c>
      <c r="H4" s="68">
        <v>0</v>
      </c>
      <c r="I4" s="66">
        <v>3656828.4</v>
      </c>
      <c r="J4" s="68">
        <v>31594456.16</v>
      </c>
    </row>
    <row r="5" spans="1:10" ht="12.75">
      <c r="A5" s="66" t="s">
        <v>105</v>
      </c>
      <c r="B5" s="67" t="s">
        <v>106</v>
      </c>
      <c r="C5" s="68">
        <v>3964172.48</v>
      </c>
      <c r="D5" s="68">
        <v>0</v>
      </c>
      <c r="E5" s="68">
        <v>3686376.71</v>
      </c>
      <c r="F5" s="68">
        <v>0</v>
      </c>
      <c r="G5" s="68">
        <v>201870.88</v>
      </c>
      <c r="H5" s="68">
        <v>0</v>
      </c>
      <c r="I5" s="66">
        <v>1079919.9</v>
      </c>
      <c r="J5" s="68">
        <v>8932339.97</v>
      </c>
    </row>
    <row r="6" spans="1:10" ht="12.75">
      <c r="A6" s="66" t="s">
        <v>109</v>
      </c>
      <c r="B6" s="67" t="s">
        <v>110</v>
      </c>
      <c r="C6" s="68">
        <v>1334598.99</v>
      </c>
      <c r="D6" s="68">
        <v>15420.41</v>
      </c>
      <c r="E6" s="68">
        <v>1217501.36</v>
      </c>
      <c r="F6" s="68">
        <v>8966.68</v>
      </c>
      <c r="G6" s="68">
        <v>62573.67</v>
      </c>
      <c r="H6" s="68">
        <v>411.21</v>
      </c>
      <c r="I6" s="66">
        <v>351347.73</v>
      </c>
      <c r="J6" s="68">
        <v>2990820.04</v>
      </c>
    </row>
    <row r="7" spans="1:10" ht="12.75">
      <c r="A7" s="66" t="s">
        <v>113</v>
      </c>
      <c r="B7" s="67" t="s">
        <v>114</v>
      </c>
      <c r="C7" s="68">
        <v>693477.07</v>
      </c>
      <c r="D7" s="68">
        <v>220660.33</v>
      </c>
      <c r="E7" s="68">
        <v>747493.94</v>
      </c>
      <c r="F7" s="68">
        <v>128309.9</v>
      </c>
      <c r="G7" s="68">
        <v>73665.6</v>
      </c>
      <c r="H7" s="68">
        <v>5884.28</v>
      </c>
      <c r="I7" s="66">
        <v>213533.48</v>
      </c>
      <c r="J7" s="68">
        <v>2083024.59</v>
      </c>
    </row>
    <row r="8" spans="1:10" ht="12.75">
      <c r="A8" s="66" t="s">
        <v>115</v>
      </c>
      <c r="B8" s="67" t="s">
        <v>116</v>
      </c>
      <c r="C8" s="68">
        <v>5119815.24</v>
      </c>
      <c r="D8" s="68">
        <v>1122575.75</v>
      </c>
      <c r="E8" s="68">
        <v>4528199.69</v>
      </c>
      <c r="F8" s="68">
        <v>637350.25</v>
      </c>
      <c r="G8" s="68">
        <v>76680.41</v>
      </c>
      <c r="H8" s="68">
        <v>107993.72</v>
      </c>
      <c r="I8" s="66">
        <v>1373688.5</v>
      </c>
      <c r="J8" s="68">
        <v>12966303.57</v>
      </c>
    </row>
    <row r="9" spans="1:10" ht="12.75">
      <c r="A9" s="66" t="s">
        <v>120</v>
      </c>
      <c r="B9" s="67" t="s">
        <v>121</v>
      </c>
      <c r="C9" s="68">
        <v>58801.24</v>
      </c>
      <c r="D9" s="68">
        <v>25815.18</v>
      </c>
      <c r="E9" s="68">
        <v>65149.86</v>
      </c>
      <c r="F9" s="68">
        <v>15011.05</v>
      </c>
      <c r="G9" s="68">
        <v>860.51</v>
      </c>
      <c r="H9" s="68">
        <v>688.4</v>
      </c>
      <c r="I9" s="66">
        <v>24897.3</v>
      </c>
      <c r="J9" s="68">
        <v>191223.54</v>
      </c>
    </row>
    <row r="10" spans="1:10" ht="22.5">
      <c r="A10" s="66" t="s">
        <v>124</v>
      </c>
      <c r="B10" s="67" t="s">
        <v>125</v>
      </c>
      <c r="C10" s="68">
        <v>5160364.22</v>
      </c>
      <c r="D10" s="68">
        <v>0</v>
      </c>
      <c r="E10" s="68">
        <v>2401934.27</v>
      </c>
      <c r="F10" s="68">
        <v>0</v>
      </c>
      <c r="G10" s="68">
        <v>0</v>
      </c>
      <c r="H10" s="68">
        <v>0</v>
      </c>
      <c r="I10" s="66">
        <v>0</v>
      </c>
      <c r="J10" s="68">
        <v>7562298.49</v>
      </c>
    </row>
    <row r="11" spans="1:10" ht="12.75">
      <c r="A11" s="66" t="s">
        <v>126</v>
      </c>
      <c r="B11" s="67" t="s">
        <v>127</v>
      </c>
      <c r="C11" s="68">
        <v>372392.6</v>
      </c>
      <c r="D11" s="68">
        <v>163489.43</v>
      </c>
      <c r="E11" s="68">
        <v>412598.89</v>
      </c>
      <c r="F11" s="68">
        <v>95066.08</v>
      </c>
      <c r="G11" s="68">
        <v>5449.65</v>
      </c>
      <c r="H11" s="68">
        <v>4359.72</v>
      </c>
      <c r="I11" s="66">
        <v>157676.47</v>
      </c>
      <c r="J11" s="68">
        <v>1211032.83</v>
      </c>
    </row>
    <row r="12" spans="1:10" ht="12.75">
      <c r="A12" s="66" t="s">
        <v>421</v>
      </c>
      <c r="B12" s="67" t="s">
        <v>422</v>
      </c>
      <c r="C12" s="68">
        <v>7055.9</v>
      </c>
      <c r="D12" s="68">
        <v>3097.71</v>
      </c>
      <c r="E12" s="68">
        <v>7817.7</v>
      </c>
      <c r="F12" s="68">
        <v>1801.26</v>
      </c>
      <c r="G12" s="68">
        <v>103.26</v>
      </c>
      <c r="H12" s="68">
        <v>82.61</v>
      </c>
      <c r="I12" s="66">
        <v>2987.57</v>
      </c>
      <c r="J12" s="68">
        <v>22946</v>
      </c>
    </row>
    <row r="13" spans="1:10" ht="12.75">
      <c r="A13" s="66" t="s">
        <v>130</v>
      </c>
      <c r="B13" s="67" t="s">
        <v>131</v>
      </c>
      <c r="C13" s="68">
        <v>48433.59</v>
      </c>
      <c r="D13" s="68">
        <v>21263.53</v>
      </c>
      <c r="E13" s="68">
        <v>53662.84</v>
      </c>
      <c r="F13" s="68">
        <v>12364.35</v>
      </c>
      <c r="G13" s="68">
        <v>708.78</v>
      </c>
      <c r="H13" s="68">
        <v>567.03</v>
      </c>
      <c r="I13" s="66">
        <v>20507.49</v>
      </c>
      <c r="J13" s="68">
        <v>157507.6</v>
      </c>
    </row>
    <row r="14" spans="1:10" ht="12.75">
      <c r="A14" s="66" t="s">
        <v>134</v>
      </c>
      <c r="B14" s="67" t="s">
        <v>133</v>
      </c>
      <c r="C14" s="68">
        <v>92583.04</v>
      </c>
      <c r="D14" s="68">
        <v>40646.21</v>
      </c>
      <c r="E14" s="68">
        <v>102579</v>
      </c>
      <c r="F14" s="68">
        <v>23635.02</v>
      </c>
      <c r="G14" s="68">
        <v>1354.87</v>
      </c>
      <c r="H14" s="68">
        <v>1083.9</v>
      </c>
      <c r="I14" s="66">
        <v>39201.01</v>
      </c>
      <c r="J14" s="68">
        <v>301083.06</v>
      </c>
    </row>
    <row r="15" spans="1:10" ht="12.75">
      <c r="A15" s="66" t="s">
        <v>404</v>
      </c>
      <c r="B15" s="67" t="s">
        <v>405</v>
      </c>
      <c r="C15" s="68">
        <v>47035.08</v>
      </c>
      <c r="D15" s="68">
        <v>20649.55</v>
      </c>
      <c r="E15" s="68">
        <v>52113.34</v>
      </c>
      <c r="F15" s="68">
        <v>12007.33</v>
      </c>
      <c r="G15" s="68">
        <v>688.32</v>
      </c>
      <c r="H15" s="68">
        <v>550.65</v>
      </c>
      <c r="I15" s="66">
        <v>19915.34</v>
      </c>
      <c r="J15" s="68">
        <v>152959.6</v>
      </c>
    </row>
    <row r="16" spans="1:10" ht="12.75">
      <c r="A16" s="66" t="s">
        <v>139</v>
      </c>
      <c r="B16" s="67" t="s">
        <v>140</v>
      </c>
      <c r="C16" s="68">
        <v>25331.58</v>
      </c>
      <c r="D16" s="68">
        <v>0</v>
      </c>
      <c r="E16" s="68">
        <v>16165.23</v>
      </c>
      <c r="F16" s="68">
        <v>0</v>
      </c>
      <c r="G16" s="68">
        <v>270.38</v>
      </c>
      <c r="H16" s="68">
        <v>0</v>
      </c>
      <c r="I16" s="66">
        <v>2557.54</v>
      </c>
      <c r="J16" s="68">
        <v>44324.72</v>
      </c>
    </row>
    <row r="17" spans="1:10" ht="22.5">
      <c r="A17" s="66" t="s">
        <v>143</v>
      </c>
      <c r="B17" s="67" t="s">
        <v>144</v>
      </c>
      <c r="C17" s="68">
        <v>105820.36</v>
      </c>
      <c r="D17" s="68">
        <v>46457.72</v>
      </c>
      <c r="E17" s="68">
        <v>117245.52</v>
      </c>
      <c r="F17" s="68">
        <v>27014.3</v>
      </c>
      <c r="G17" s="68">
        <v>1548.59</v>
      </c>
      <c r="H17" s="68">
        <v>1238.87</v>
      </c>
      <c r="I17" s="66">
        <v>44805.89</v>
      </c>
      <c r="J17" s="68">
        <v>344131.26</v>
      </c>
    </row>
    <row r="18" spans="1:10" ht="12.75">
      <c r="A18" s="66" t="s">
        <v>147</v>
      </c>
      <c r="B18" s="67" t="s">
        <v>148</v>
      </c>
      <c r="C18" s="68">
        <v>165604.06</v>
      </c>
      <c r="D18" s="68">
        <v>72704.22</v>
      </c>
      <c r="E18" s="68">
        <v>183483.91</v>
      </c>
      <c r="F18" s="68">
        <v>42276.16</v>
      </c>
      <c r="G18" s="68">
        <v>2423.47</v>
      </c>
      <c r="H18" s="68">
        <v>1938.78</v>
      </c>
      <c r="I18" s="66">
        <v>70119.18</v>
      </c>
      <c r="J18" s="68">
        <v>538549.79</v>
      </c>
    </row>
    <row r="19" spans="1:10" ht="12.75">
      <c r="A19" s="66" t="s">
        <v>149</v>
      </c>
      <c r="B19" s="67" t="s">
        <v>150</v>
      </c>
      <c r="C19" s="68">
        <v>45111.67</v>
      </c>
      <c r="D19" s="68">
        <v>9358.9</v>
      </c>
      <c r="E19" s="68">
        <v>38803.22</v>
      </c>
      <c r="F19" s="68">
        <v>5442.02</v>
      </c>
      <c r="G19" s="68">
        <v>565.93</v>
      </c>
      <c r="H19" s="68">
        <v>249.57</v>
      </c>
      <c r="I19" s="66">
        <v>11428.45</v>
      </c>
      <c r="J19" s="68">
        <v>110959.77</v>
      </c>
    </row>
    <row r="20" spans="1:10" ht="12.75">
      <c r="A20" s="66" t="s">
        <v>151</v>
      </c>
      <c r="B20" s="67" t="s">
        <v>152</v>
      </c>
      <c r="C20" s="68">
        <v>2467.94</v>
      </c>
      <c r="D20" s="68">
        <v>1083.49</v>
      </c>
      <c r="E20" s="68">
        <v>2734.4</v>
      </c>
      <c r="F20" s="68">
        <v>630.03</v>
      </c>
      <c r="G20" s="68">
        <v>36.12</v>
      </c>
      <c r="H20" s="68">
        <v>28.89</v>
      </c>
      <c r="I20" s="66">
        <v>1044.96</v>
      </c>
      <c r="J20" s="68">
        <v>8025.83</v>
      </c>
    </row>
    <row r="21" spans="1:10" ht="12.75">
      <c r="A21" s="66" t="s">
        <v>153</v>
      </c>
      <c r="B21" s="67" t="s">
        <v>154</v>
      </c>
      <c r="C21" s="68">
        <v>178971.09</v>
      </c>
      <c r="D21" s="68">
        <v>78572.67</v>
      </c>
      <c r="E21" s="68">
        <v>198294.15</v>
      </c>
      <c r="F21" s="68">
        <v>45688.56</v>
      </c>
      <c r="G21" s="68">
        <v>2619.09</v>
      </c>
      <c r="H21" s="68">
        <v>2095.27</v>
      </c>
      <c r="I21" s="66">
        <v>75778.98</v>
      </c>
      <c r="J21" s="68">
        <v>582019.81</v>
      </c>
    </row>
    <row r="22" spans="1:10" ht="12.75">
      <c r="A22" s="66" t="s">
        <v>159</v>
      </c>
      <c r="B22" s="67" t="s">
        <v>160</v>
      </c>
      <c r="C22" s="68">
        <v>8959121.84</v>
      </c>
      <c r="D22" s="68">
        <v>112380.29</v>
      </c>
      <c r="E22" s="68">
        <v>6308326.87</v>
      </c>
      <c r="F22" s="68">
        <v>65347.05</v>
      </c>
      <c r="G22" s="68">
        <v>92696.39</v>
      </c>
      <c r="H22" s="68">
        <v>2996.81</v>
      </c>
      <c r="I22" s="66">
        <v>855703.39</v>
      </c>
      <c r="J22" s="68">
        <v>16396572.63</v>
      </c>
    </row>
    <row r="23" spans="1:10" ht="12.75">
      <c r="A23" s="66" t="s">
        <v>161</v>
      </c>
      <c r="B23" s="67" t="s">
        <v>162</v>
      </c>
      <c r="C23" s="68">
        <v>576638.78</v>
      </c>
      <c r="D23" s="68">
        <v>52822.92</v>
      </c>
      <c r="E23" s="68">
        <v>424507.77</v>
      </c>
      <c r="F23" s="68">
        <v>30715.55</v>
      </c>
      <c r="G23" s="68">
        <v>6631.37</v>
      </c>
      <c r="H23" s="68">
        <v>1408.61</v>
      </c>
      <c r="I23" s="66">
        <v>97015.92</v>
      </c>
      <c r="J23" s="68">
        <v>1189740.92</v>
      </c>
    </row>
    <row r="24" spans="1:10" ht="12.75">
      <c r="A24" s="66" t="s">
        <v>423</v>
      </c>
      <c r="B24" s="67" t="s">
        <v>424</v>
      </c>
      <c r="C24" s="68">
        <v>10500</v>
      </c>
      <c r="D24" s="68">
        <v>10500</v>
      </c>
      <c r="E24" s="68">
        <v>0</v>
      </c>
      <c r="F24" s="68">
        <v>0</v>
      </c>
      <c r="G24" s="68">
        <v>0</v>
      </c>
      <c r="H24" s="68">
        <v>0</v>
      </c>
      <c r="I24" s="66">
        <v>0</v>
      </c>
      <c r="J24" s="68">
        <v>21000</v>
      </c>
    </row>
    <row r="25" spans="1:10" ht="12.75">
      <c r="A25" s="66" t="s">
        <v>425</v>
      </c>
      <c r="B25" s="67" t="s">
        <v>407</v>
      </c>
      <c r="C25" s="68">
        <v>29440.61</v>
      </c>
      <c r="D25" s="68">
        <v>29440.61</v>
      </c>
      <c r="E25" s="68">
        <v>0</v>
      </c>
      <c r="F25" s="68">
        <v>0</v>
      </c>
      <c r="G25" s="68">
        <v>0</v>
      </c>
      <c r="H25" s="68">
        <v>0</v>
      </c>
      <c r="I25" s="66">
        <v>0</v>
      </c>
      <c r="J25" s="68">
        <v>58881.21</v>
      </c>
    </row>
    <row r="26" spans="1:10" ht="12.75">
      <c r="A26" s="66" t="s">
        <v>170</v>
      </c>
      <c r="B26" s="67" t="s">
        <v>171</v>
      </c>
      <c r="C26" s="68">
        <v>4381.88</v>
      </c>
      <c r="D26" s="68">
        <v>1923.75</v>
      </c>
      <c r="E26" s="68">
        <v>4854.98</v>
      </c>
      <c r="F26" s="68">
        <v>1118.63</v>
      </c>
      <c r="G26" s="68">
        <v>64.13</v>
      </c>
      <c r="H26" s="68">
        <v>51.3</v>
      </c>
      <c r="I26" s="66">
        <v>1855.35</v>
      </c>
      <c r="J26" s="68">
        <v>14250</v>
      </c>
    </row>
    <row r="27" spans="1:10" ht="12.75">
      <c r="A27" s="66" t="s">
        <v>176</v>
      </c>
      <c r="B27" s="67" t="s">
        <v>175</v>
      </c>
      <c r="C27" s="68">
        <v>369077.56</v>
      </c>
      <c r="D27" s="68">
        <v>0</v>
      </c>
      <c r="E27" s="68">
        <v>235525.08</v>
      </c>
      <c r="F27" s="68">
        <v>0</v>
      </c>
      <c r="G27" s="68">
        <v>3939.41</v>
      </c>
      <c r="H27" s="68">
        <v>0</v>
      </c>
      <c r="I27" s="66">
        <v>37262.95</v>
      </c>
      <c r="J27" s="68">
        <v>645805</v>
      </c>
    </row>
    <row r="28" spans="1:10" ht="12.75">
      <c r="A28" s="66" t="s">
        <v>181</v>
      </c>
      <c r="B28" s="67" t="s">
        <v>182</v>
      </c>
      <c r="C28" s="68">
        <v>10014308.17</v>
      </c>
      <c r="D28" s="68">
        <v>0</v>
      </c>
      <c r="E28" s="68">
        <v>9312539.39</v>
      </c>
      <c r="F28" s="68">
        <v>0</v>
      </c>
      <c r="G28" s="68">
        <v>509967.02</v>
      </c>
      <c r="H28" s="68">
        <v>0</v>
      </c>
      <c r="I28" s="66">
        <v>2728097.92</v>
      </c>
      <c r="J28" s="68">
        <v>22564912.51</v>
      </c>
    </row>
    <row r="29" spans="1:10" ht="12.75">
      <c r="A29" s="66" t="s">
        <v>183</v>
      </c>
      <c r="B29" s="67" t="s">
        <v>184</v>
      </c>
      <c r="C29" s="68">
        <v>70680.28</v>
      </c>
      <c r="D29" s="68">
        <v>0</v>
      </c>
      <c r="E29" s="68">
        <v>65727.25</v>
      </c>
      <c r="F29" s="68">
        <v>0</v>
      </c>
      <c r="G29" s="68">
        <v>3599.31</v>
      </c>
      <c r="H29" s="68">
        <v>0</v>
      </c>
      <c r="I29" s="66">
        <v>19254.72</v>
      </c>
      <c r="J29" s="68">
        <v>159261.56</v>
      </c>
    </row>
    <row r="30" spans="1:10" ht="12.75">
      <c r="A30" s="66" t="s">
        <v>185</v>
      </c>
      <c r="B30" s="67" t="s">
        <v>186</v>
      </c>
      <c r="C30" s="68">
        <v>1199046.79</v>
      </c>
      <c r="D30" s="68">
        <v>526410.79</v>
      </c>
      <c r="E30" s="68">
        <v>1328504.85</v>
      </c>
      <c r="F30" s="68">
        <v>306098.12</v>
      </c>
      <c r="G30" s="68">
        <v>17547.03</v>
      </c>
      <c r="H30" s="68">
        <v>14037.62</v>
      </c>
      <c r="I30" s="66">
        <v>507693.96</v>
      </c>
      <c r="J30" s="68">
        <v>3899339.16</v>
      </c>
    </row>
    <row r="31" spans="1:10" ht="12.75">
      <c r="A31" s="66" t="s">
        <v>384</v>
      </c>
      <c r="B31" s="67" t="s">
        <v>385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6">
        <v>1232829.6</v>
      </c>
      <c r="J31" s="68">
        <v>1232829.6</v>
      </c>
    </row>
    <row r="32" spans="1:10" ht="12.75">
      <c r="A32" s="66" t="s">
        <v>189</v>
      </c>
      <c r="B32" s="67" t="s">
        <v>190</v>
      </c>
      <c r="C32" s="68">
        <v>636571.74</v>
      </c>
      <c r="D32" s="68">
        <v>279470.52</v>
      </c>
      <c r="E32" s="68">
        <v>705300.79</v>
      </c>
      <c r="F32" s="68">
        <v>162506.93</v>
      </c>
      <c r="G32" s="68">
        <v>9315.68</v>
      </c>
      <c r="H32" s="68">
        <v>7452.55</v>
      </c>
      <c r="I32" s="66">
        <v>269533.79</v>
      </c>
      <c r="J32" s="68">
        <v>2070152</v>
      </c>
    </row>
    <row r="33" spans="1:10" ht="12.75">
      <c r="A33" s="66" t="s">
        <v>191</v>
      </c>
      <c r="B33" s="67" t="s">
        <v>192</v>
      </c>
      <c r="C33" s="68">
        <v>38904.65</v>
      </c>
      <c r="D33" s="68">
        <v>17080.09</v>
      </c>
      <c r="E33" s="68">
        <v>43105.09</v>
      </c>
      <c r="F33" s="68">
        <v>9931.76</v>
      </c>
      <c r="G33" s="68">
        <v>569.34</v>
      </c>
      <c r="H33" s="68">
        <v>455.47</v>
      </c>
      <c r="I33" s="66">
        <v>16472.8</v>
      </c>
      <c r="J33" s="68">
        <v>126519.2</v>
      </c>
    </row>
    <row r="34" spans="1:10" ht="12.75">
      <c r="A34" s="69" t="s">
        <v>386</v>
      </c>
      <c r="B34" s="69"/>
      <c r="C34" s="70">
        <f>SUM(C4:C33)</f>
        <v>54101939.17</v>
      </c>
      <c r="D34" s="70">
        <f aca="true" t="shared" si="0" ref="D34:J34">SUM(D4:D33)</f>
        <v>2871824.07</v>
      </c>
      <c r="E34" s="70">
        <f t="shared" si="0"/>
        <v>44743367.269999996</v>
      </c>
      <c r="F34" s="70">
        <f t="shared" si="0"/>
        <v>1631281.0299999998</v>
      </c>
      <c r="G34" s="70">
        <f t="shared" si="0"/>
        <v>1759325.07</v>
      </c>
      <c r="H34" s="70">
        <f t="shared" si="0"/>
        <v>153575.25999999995</v>
      </c>
      <c r="I34" s="70">
        <f t="shared" si="0"/>
        <v>12911958.59</v>
      </c>
      <c r="J34" s="70">
        <f t="shared" si="0"/>
        <v>118173270.42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Fiastrelli Giuseppe</dc:creator>
  <cp:keywords/>
  <dc:description/>
  <cp:lastModifiedBy>Moroni Monica</cp:lastModifiedBy>
  <dcterms:created xsi:type="dcterms:W3CDTF">2020-06-22T15:37:50Z</dcterms:created>
  <dcterms:modified xsi:type="dcterms:W3CDTF">2024-06-20T09:13:02Z</dcterms:modified>
  <cp:category/>
  <cp:version/>
  <cp:contentType/>
  <cp:contentStatus/>
</cp:coreProperties>
</file>